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クラサスドーム大分】変更\HP修正_デジタルバンク\クラサス変更\デジタルバンク提出用\利用案内\Excel\"/>
    </mc:Choice>
  </mc:AlternateContent>
  <xr:revisionPtr revIDLastSave="0" documentId="13_ncr:1_{C8CA2FE5-C507-4BD8-B54B-8E3A8FAA35F9}" xr6:coauthVersionLast="47" xr6:coauthVersionMax="47" xr10:uidLastSave="{00000000-0000-0000-0000-000000000000}"/>
  <bookViews>
    <workbookView xWindow="-120" yWindow="-120" windowWidth="20730" windowHeight="11040" xr2:uid="{545C26D4-9137-41F7-A1C4-B5F28CC7C3CB}"/>
  </bookViews>
  <sheets>
    <sheet name="イベント時全体利用申込書 " sheetId="3" r:id="rId1"/>
    <sheet name="イベント時利用内訳表" sheetId="2" r:id="rId2"/>
  </sheets>
  <definedNames>
    <definedName name="_xlnm.Print_Area" localSheetId="0">'イベント時全体利用申込書 '!$A$2:$X$33</definedName>
    <definedName name="_xlnm.Print_Area" localSheetId="1">イベント時利用内訳表!$A$1:$U$72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2" l="1"/>
  <c r="Y1" i="3"/>
  <c r="Z1" i="3" s="1"/>
  <c r="AA1" i="3" s="1"/>
  <c r="R5" i="3" s="1"/>
  <c r="N4" i="2" s="1"/>
  <c r="L24" i="3"/>
  <c r="V1" i="3"/>
  <c r="W1" i="3" s="1"/>
  <c r="X1" i="3" s="1"/>
  <c r="R13" i="2"/>
  <c r="H41" i="2" l="1"/>
  <c r="H42" i="2"/>
  <c r="H43" i="2"/>
  <c r="H44" i="2"/>
  <c r="H40" i="2"/>
  <c r="H33" i="2"/>
  <c r="H34" i="2"/>
  <c r="H35" i="2"/>
  <c r="H32" i="2"/>
  <c r="H30" i="2"/>
  <c r="H28" i="2"/>
  <c r="H24" i="2"/>
  <c r="R24" i="2" s="1"/>
  <c r="R71" i="2"/>
  <c r="R16" i="2"/>
  <c r="R17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15" i="2"/>
  <c r="R10" i="2"/>
  <c r="H16" i="2"/>
  <c r="H17" i="2"/>
  <c r="H18" i="2"/>
  <c r="H19" i="2"/>
  <c r="H20" i="2"/>
  <c r="H21" i="2"/>
  <c r="H22" i="2"/>
  <c r="H23" i="2"/>
  <c r="H25" i="2"/>
  <c r="H26" i="2"/>
  <c r="H27" i="2"/>
  <c r="H29" i="2"/>
  <c r="H31" i="2"/>
  <c r="H36" i="2"/>
  <c r="H37" i="2"/>
  <c r="H38" i="2"/>
  <c r="H39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15" i="2"/>
  <c r="H8" i="2"/>
  <c r="R8" i="2" s="1"/>
  <c r="H9" i="2"/>
  <c r="R9" i="2" s="1"/>
  <c r="H10" i="2"/>
  <c r="H7" i="2"/>
  <c r="R7" i="2" s="1"/>
  <c r="R7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SPPC035</author>
  </authors>
  <commentList>
    <comment ref="Q30" authorId="0" shapeId="0" xr:uid="{4636DDCB-51A0-4586-8583-D593A5D1D46B}">
      <text>
        <r>
          <rPr>
            <sz val="9"/>
            <color indexed="81"/>
            <rFont val="MS P ゴシック"/>
            <family val="3"/>
            <charset val="128"/>
          </rPr>
          <t>前払いの場合、お支払い予定日を入力してください。</t>
        </r>
        <r>
          <rPr>
            <sz val="8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MS P ゴシック"/>
            <family val="3"/>
            <charset val="128"/>
          </rPr>
          <t>例）1/6</t>
        </r>
      </text>
    </comment>
  </commentList>
</comments>
</file>

<file path=xl/sharedStrings.xml><?xml version="1.0" encoding="utf-8"?>
<sst xmlns="http://schemas.openxmlformats.org/spreadsheetml/2006/main" count="333" uniqueCount="180">
  <si>
    <t>(FAX) 097-528-7711</t>
    <phoneticPr fontId="4"/>
  </si>
  <si>
    <t>大分スポーツ公園総合競技場（ドーム）イベント利用申込書</t>
    <rPh sb="0" eb="2">
      <t>オオイタ</t>
    </rPh>
    <rPh sb="6" eb="8">
      <t>コウエン</t>
    </rPh>
    <rPh sb="22" eb="24">
      <t>リヨウ</t>
    </rPh>
    <rPh sb="24" eb="26">
      <t>モウシコミ</t>
    </rPh>
    <rPh sb="26" eb="27">
      <t>ショ</t>
    </rPh>
    <phoneticPr fontId="4"/>
  </si>
  <si>
    <t>申込日</t>
    <rPh sb="0" eb="2">
      <t>モウシコミ</t>
    </rPh>
    <rPh sb="2" eb="3">
      <t>ヒ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</si>
  <si>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</si>
  <si>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</si>
  <si>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</si>
  <si>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</si>
  <si>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フリガナ</t>
    <phoneticPr fontId="4"/>
  </si>
  <si>
    <t>団体名</t>
    <rPh sb="0" eb="3">
      <t>ダンタイメイ</t>
    </rPh>
    <phoneticPr fontId="4"/>
  </si>
  <si>
    <t>※上記の団体名・代表者名（主催者）が領収書の名義となりますのでご注意ください。</t>
    <rPh sb="1" eb="3">
      <t>ジョウキ</t>
    </rPh>
    <rPh sb="4" eb="7">
      <t>ダンタイメイ</t>
    </rPh>
    <rPh sb="8" eb="11">
      <t>ダイヒョウシャ</t>
    </rPh>
    <rPh sb="11" eb="12">
      <t>メイ</t>
    </rPh>
    <rPh sb="13" eb="16">
      <t>シュサイシャ</t>
    </rPh>
    <rPh sb="18" eb="21">
      <t>リョウシュウショ</t>
    </rPh>
    <rPh sb="22" eb="24">
      <t>メイギ</t>
    </rPh>
    <rPh sb="32" eb="34">
      <t>チュウイ</t>
    </rPh>
    <phoneticPr fontId="4"/>
  </si>
  <si>
    <t>領収書名義</t>
    <rPh sb="0" eb="3">
      <t>リョウシュウショ</t>
    </rPh>
    <rPh sb="3" eb="5">
      <t>メイギ</t>
    </rPh>
    <phoneticPr fontId="4"/>
  </si>
  <si>
    <t>領収書の名義が上記の団体名・代表者名（主催者）と異なる場合に記入</t>
    <rPh sb="4" eb="6">
      <t>メイギ</t>
    </rPh>
    <rPh sb="30" eb="32">
      <t>キニュウ</t>
    </rPh>
    <phoneticPr fontId="4"/>
  </si>
  <si>
    <t>団体名のみの名義の場合に○</t>
    <rPh sb="0" eb="2">
      <t>ダンタイ</t>
    </rPh>
    <rPh sb="2" eb="3">
      <t>メイ</t>
    </rPh>
    <rPh sb="6" eb="8">
      <t>メイギ</t>
    </rPh>
    <rPh sb="9" eb="11">
      <t>バアイ</t>
    </rPh>
    <phoneticPr fontId="4"/>
  </si>
  <si>
    <t>団体名のみ</t>
    <rPh sb="0" eb="2">
      <t>ダンタイ</t>
    </rPh>
    <rPh sb="2" eb="3">
      <t>メイ</t>
    </rPh>
    <phoneticPr fontId="4"/>
  </si>
  <si>
    <t>-</t>
    <phoneticPr fontId="4"/>
  </si>
  <si>
    <t>利用責任者</t>
    <rPh sb="0" eb="2">
      <t>リヨウ</t>
    </rPh>
    <rPh sb="2" eb="5">
      <t>セキニンシャ</t>
    </rPh>
    <phoneticPr fontId="4"/>
  </si>
  <si>
    <t>（</t>
    <phoneticPr fontId="4"/>
  </si>
  <si>
    <t>）</t>
    <phoneticPr fontId="4"/>
  </si>
  <si>
    <t>：</t>
    <phoneticPr fontId="4"/>
  </si>
  <si>
    <t>～</t>
    <phoneticPr fontId="4"/>
  </si>
  <si>
    <t>利用施設</t>
    <rPh sb="0" eb="2">
      <t>リヨウ</t>
    </rPh>
    <rPh sb="2" eb="4">
      <t>シセツ</t>
    </rPh>
    <phoneticPr fontId="4"/>
  </si>
  <si>
    <t>及び</t>
    <rPh sb="0" eb="1">
      <t>オヨ</t>
    </rPh>
    <phoneticPr fontId="4"/>
  </si>
  <si>
    <t>利用設備</t>
    <rPh sb="0" eb="2">
      <t>リヨウ</t>
    </rPh>
    <rPh sb="2" eb="4">
      <t>セツビ</t>
    </rPh>
    <phoneticPr fontId="4"/>
  </si>
  <si>
    <t>利用者区分</t>
    <rPh sb="0" eb="3">
      <t>リヨウシャ</t>
    </rPh>
    <rPh sb="3" eb="5">
      <t>クブン</t>
    </rPh>
    <phoneticPr fontId="4"/>
  </si>
  <si>
    <t>一般</t>
    <rPh sb="0" eb="2">
      <t>イッパン</t>
    </rPh>
    <phoneticPr fontId="4"/>
  </si>
  <si>
    <t>・</t>
    <phoneticPr fontId="4"/>
  </si>
  <si>
    <t>生徒・児童・幼児</t>
  </si>
  <si>
    <t>アマチュアスポーツ以外に使用</t>
    <rPh sb="9" eb="11">
      <t>イガイ</t>
    </rPh>
    <rPh sb="12" eb="14">
      <t>シヨウ</t>
    </rPh>
    <phoneticPr fontId="4"/>
  </si>
  <si>
    <t>各日</t>
    <rPh sb="0" eb="2">
      <t>カクジツ</t>
    </rPh>
    <phoneticPr fontId="4"/>
  </si>
  <si>
    <t>人</t>
    <rPh sb="0" eb="1">
      <t>ニン</t>
    </rPh>
    <phoneticPr fontId="4"/>
  </si>
  <si>
    <t>大分スポーツ公園総合競技場（ドーム）利用内訳表</t>
    <rPh sb="0" eb="2">
      <t>オオイタ</t>
    </rPh>
    <rPh sb="6" eb="8">
      <t>コウエン</t>
    </rPh>
    <rPh sb="8" eb="13">
      <t>ソウゴウキョウギジョウ</t>
    </rPh>
    <rPh sb="18" eb="20">
      <t>リヨウ</t>
    </rPh>
    <rPh sb="20" eb="22">
      <t>ウチワケ</t>
    </rPh>
    <rPh sb="22" eb="23">
      <t>ヒョウ</t>
    </rPh>
    <phoneticPr fontId="4"/>
  </si>
  <si>
    <t>区　　　　　　　　　　　　　　　　　　　　　　　　　分</t>
    <rPh sb="0" eb="1">
      <t>ク</t>
    </rPh>
    <rPh sb="26" eb="27">
      <t>ブン</t>
    </rPh>
    <phoneticPr fontId="4"/>
  </si>
  <si>
    <t>単位</t>
    <rPh sb="0" eb="2">
      <t>タンイ</t>
    </rPh>
    <phoneticPr fontId="4"/>
  </si>
  <si>
    <t>使用料</t>
    <rPh sb="0" eb="3">
      <t>シヨウリョウ</t>
    </rPh>
    <phoneticPr fontId="4"/>
  </si>
  <si>
    <t>時間</t>
    <rPh sb="0" eb="2">
      <t>ジカン</t>
    </rPh>
    <phoneticPr fontId="4"/>
  </si>
  <si>
    <t>総合競技場（ドーム）</t>
    <rPh sb="0" eb="5">
      <t>ソウゴウキョウギジョウ</t>
    </rPh>
    <phoneticPr fontId="4"/>
  </si>
  <si>
    <t>フィールド
及び観覧席</t>
    <rPh sb="6" eb="7">
      <t>オヨ</t>
    </rPh>
    <rPh sb="8" eb="11">
      <t>カンランセキ</t>
    </rPh>
    <phoneticPr fontId="4"/>
  </si>
  <si>
    <t>メインスタンドのみ使用又は観覧席を使用しない</t>
    <rPh sb="9" eb="11">
      <t>シヨウ</t>
    </rPh>
    <rPh sb="11" eb="12">
      <t>マタ</t>
    </rPh>
    <rPh sb="13" eb="16">
      <t>カンランセキ</t>
    </rPh>
    <rPh sb="17" eb="19">
      <t>シヨウ</t>
    </rPh>
    <phoneticPr fontId="4"/>
  </si>
  <si>
    <t>１時間</t>
    <rPh sb="1" eb="3">
      <t>ジカン</t>
    </rPh>
    <phoneticPr fontId="4"/>
  </si>
  <si>
    <t>観覧席全部使用</t>
    <rPh sb="0" eb="3">
      <t>カンランセキ</t>
    </rPh>
    <rPh sb="3" eb="5">
      <t>ゼンブ</t>
    </rPh>
    <rPh sb="5" eb="7">
      <t>シヨウ</t>
    </rPh>
    <phoneticPr fontId="4"/>
  </si>
  <si>
    <t>生徒・児童・幼児</t>
    <rPh sb="0" eb="2">
      <t>セイト</t>
    </rPh>
    <rPh sb="3" eb="5">
      <t>ジドウ</t>
    </rPh>
    <rPh sb="6" eb="8">
      <t>ヨウジ</t>
    </rPh>
    <phoneticPr fontId="4"/>
  </si>
  <si>
    <t>入場料等を徴収
する場合の加算額</t>
    <rPh sb="0" eb="3">
      <t>ニュウジョウリョウ</t>
    </rPh>
    <rPh sb="3" eb="4">
      <t>トウ</t>
    </rPh>
    <rPh sb="5" eb="7">
      <t>チョウシュウ</t>
    </rPh>
    <rPh sb="10" eb="12">
      <t>バアイ</t>
    </rPh>
    <rPh sb="13" eb="16">
      <t>カサンガク</t>
    </rPh>
    <phoneticPr fontId="4"/>
  </si>
  <si>
    <t>一般でアマチュアスポーツに使用　　　　　　　　　　　　　　　　　　　　（※生徒・児童・幼児が利用する場合は×50）</t>
    <rPh sb="0" eb="2">
      <t>イッパン</t>
    </rPh>
    <rPh sb="13" eb="15">
      <t>シヨウ</t>
    </rPh>
    <rPh sb="37" eb="39">
      <t>セイト</t>
    </rPh>
    <rPh sb="40" eb="42">
      <t>ジドウ</t>
    </rPh>
    <rPh sb="43" eb="45">
      <t>ヨウジ</t>
    </rPh>
    <rPh sb="46" eb="48">
      <t>リヨウ</t>
    </rPh>
    <rPh sb="50" eb="52">
      <t>バアイ</t>
    </rPh>
    <phoneticPr fontId="4"/>
  </si>
  <si>
    <t>１回</t>
    <rPh sb="1" eb="2">
      <t>カイ</t>
    </rPh>
    <phoneticPr fontId="4"/>
  </si>
  <si>
    <t>最高入場料</t>
    <rPh sb="0" eb="2">
      <t>サイコウ</t>
    </rPh>
    <rPh sb="2" eb="5">
      <t>ニュウジョウリョウ</t>
    </rPh>
    <phoneticPr fontId="4"/>
  </si>
  <si>
    <t>一般でアマチュアスポーツ以外に使用　　　　　　　　　　　　　　　　　（※生徒・児童・幼児が利用する場合は×150）</t>
    <rPh sb="0" eb="2">
      <t>イッパン</t>
    </rPh>
    <rPh sb="12" eb="14">
      <t>イガイ</t>
    </rPh>
    <rPh sb="15" eb="17">
      <t>シヨウ</t>
    </rPh>
    <rPh sb="36" eb="38">
      <t>セイト</t>
    </rPh>
    <rPh sb="39" eb="41">
      <t>ジドウ</t>
    </rPh>
    <rPh sb="42" eb="44">
      <t>ヨウジ</t>
    </rPh>
    <rPh sb="45" eb="47">
      <t>リヨウ</t>
    </rPh>
    <rPh sb="49" eb="51">
      <t>バアイ</t>
    </rPh>
    <phoneticPr fontId="4"/>
  </si>
  <si>
    <t>附属設備</t>
    <rPh sb="0" eb="2">
      <t>フゾク</t>
    </rPh>
    <rPh sb="2" eb="4">
      <t>セツビ</t>
    </rPh>
    <phoneticPr fontId="4"/>
  </si>
  <si>
    <t>照明設備</t>
    <rPh sb="0" eb="2">
      <t>ショウメイ</t>
    </rPh>
    <rPh sb="2" eb="4">
      <t>セツビ</t>
    </rPh>
    <phoneticPr fontId="4"/>
  </si>
  <si>
    <t>１,５００ルクス　　　　　　　ＴＶ中継対応</t>
    <rPh sb="17" eb="19">
      <t>チュウケイ</t>
    </rPh>
    <rPh sb="19" eb="21">
      <t>タイオウ</t>
    </rPh>
    <phoneticPr fontId="4"/>
  </si>
  <si>
    <t>　 ７５０ルクス　　　　　　　公式戦</t>
    <rPh sb="15" eb="18">
      <t>コウシキセン</t>
    </rPh>
    <phoneticPr fontId="4"/>
  </si>
  <si>
    <t>　 ５００ルクス</t>
    <phoneticPr fontId="4"/>
  </si>
  <si>
    <t>　 ３５０ルクス</t>
    <phoneticPr fontId="4"/>
  </si>
  <si>
    <t>　 ２００ルクス</t>
    <phoneticPr fontId="4"/>
  </si>
  <si>
    <t>　 １５０ルクス</t>
    <phoneticPr fontId="4"/>
  </si>
  <si>
    <t>放送設備</t>
    <rPh sb="0" eb="2">
      <t>ホウソウ</t>
    </rPh>
    <rPh sb="2" eb="4">
      <t>セツビ</t>
    </rPh>
    <phoneticPr fontId="4"/>
  </si>
  <si>
    <t>大型映像装置</t>
    <rPh sb="0" eb="2">
      <t>オオガタ</t>
    </rPh>
    <rPh sb="2" eb="4">
      <t>エイゾウ</t>
    </rPh>
    <rPh sb="4" eb="6">
      <t>ソウチ</t>
    </rPh>
    <phoneticPr fontId="4"/>
  </si>
  <si>
    <t>電光掲示装置</t>
    <rPh sb="0" eb="2">
      <t>デンコウ</t>
    </rPh>
    <rPh sb="2" eb="4">
      <t>ケイジ</t>
    </rPh>
    <rPh sb="4" eb="6">
      <t>ソウチ</t>
    </rPh>
    <phoneticPr fontId="4"/>
  </si>
  <si>
    <t>可動屋根</t>
    <rPh sb="0" eb="2">
      <t>カドウ</t>
    </rPh>
    <rPh sb="2" eb="4">
      <t>ヤネ</t>
    </rPh>
    <phoneticPr fontId="4"/>
  </si>
  <si>
    <t>開閉１回</t>
    <rPh sb="0" eb="2">
      <t>カイヘイ</t>
    </rPh>
    <rPh sb="3" eb="4">
      <t>カイ</t>
    </rPh>
    <phoneticPr fontId="4"/>
  </si>
  <si>
    <t>ウォールカーテン</t>
    <phoneticPr fontId="4"/>
  </si>
  <si>
    <t>１式１時間</t>
    <rPh sb="1" eb="2">
      <t>シキ</t>
    </rPh>
    <rPh sb="3" eb="5">
      <t>ジカン</t>
    </rPh>
    <phoneticPr fontId="4"/>
  </si>
  <si>
    <t>電源装置（イベント盤室）　１８０ｋｗ×２室、１１７ｋｗ×１室、１００ｋｗ×１室</t>
    <rPh sb="0" eb="2">
      <t>デンゲン</t>
    </rPh>
    <rPh sb="2" eb="4">
      <t>ソウチ</t>
    </rPh>
    <rPh sb="9" eb="10">
      <t>バン</t>
    </rPh>
    <rPh sb="10" eb="11">
      <t>シツ</t>
    </rPh>
    <rPh sb="20" eb="21">
      <t>シツ</t>
    </rPh>
    <rPh sb="29" eb="30">
      <t>シツ</t>
    </rPh>
    <rPh sb="38" eb="39">
      <t>シツ</t>
    </rPh>
    <phoneticPr fontId="4"/>
  </si>
  <si>
    <t>１kw１時間</t>
    <rPh sb="4" eb="6">
      <t>ジカン</t>
    </rPh>
    <phoneticPr fontId="4"/>
  </si>
  <si>
    <t>　　陸上競技用具（専用使用）</t>
    <rPh sb="2" eb="4">
      <t>リクジョウ</t>
    </rPh>
    <rPh sb="4" eb="6">
      <t>キョウギ</t>
    </rPh>
    <rPh sb="6" eb="8">
      <t>ヨウグ</t>
    </rPh>
    <phoneticPr fontId="4"/>
  </si>
  <si>
    <t>１式１日</t>
    <rPh sb="1" eb="2">
      <t>シキ</t>
    </rPh>
    <rPh sb="3" eb="4">
      <t>ニチ</t>
    </rPh>
    <phoneticPr fontId="4"/>
  </si>
  <si>
    <t>Ｂ２－２０１</t>
    <phoneticPr fontId="4"/>
  </si>
  <si>
    <t>　　写真判定室</t>
    <rPh sb="2" eb="4">
      <t>シャシン</t>
    </rPh>
    <rPh sb="4" eb="6">
      <t>ハンテイ</t>
    </rPh>
    <rPh sb="6" eb="7">
      <t>シツ</t>
    </rPh>
    <phoneticPr fontId="4"/>
  </si>
  <si>
    <t>２Ｆ－５０１</t>
    <phoneticPr fontId="4"/>
  </si>
  <si>
    <t>１日</t>
    <rPh sb="1" eb="2">
      <t>ニチ</t>
    </rPh>
    <phoneticPr fontId="4"/>
  </si>
  <si>
    <t>　　インタビュー室</t>
    <rPh sb="8" eb="9">
      <t>シツ</t>
    </rPh>
    <phoneticPr fontId="4"/>
  </si>
  <si>
    <t>Ｂ１－４０４</t>
    <phoneticPr fontId="4"/>
  </si>
  <si>
    <t>　　選手更衣室</t>
    <rPh sb="2" eb="4">
      <t>センシュ</t>
    </rPh>
    <rPh sb="4" eb="7">
      <t>コウイシツ</t>
    </rPh>
    <phoneticPr fontId="4"/>
  </si>
  <si>
    <t>　　（シャワー室を含む）</t>
    <phoneticPr fontId="4"/>
  </si>
  <si>
    <t>マッサージ室</t>
    <rPh sb="5" eb="6">
      <t>シツ</t>
    </rPh>
    <phoneticPr fontId="4"/>
  </si>
  <si>
    <t>指導員室</t>
    <rPh sb="0" eb="2">
      <t>シドウ</t>
    </rPh>
    <rPh sb="2" eb="3">
      <t>イン</t>
    </rPh>
    <rPh sb="3" eb="4">
      <t>シツ</t>
    </rPh>
    <phoneticPr fontId="4"/>
  </si>
  <si>
    <t>一般更衣室</t>
    <rPh sb="0" eb="2">
      <t>イッパン</t>
    </rPh>
    <rPh sb="2" eb="5">
      <t>コウイシツ</t>
    </rPh>
    <phoneticPr fontId="4"/>
  </si>
  <si>
    <t>大　（３室全て使用）</t>
    <rPh sb="0" eb="1">
      <t>ダイ</t>
    </rPh>
    <rPh sb="4" eb="5">
      <t>シツ</t>
    </rPh>
    <rPh sb="5" eb="6">
      <t>スベ</t>
    </rPh>
    <rPh sb="7" eb="9">
      <t>シヨウ</t>
    </rPh>
    <phoneticPr fontId="4"/>
  </si>
  <si>
    <t>中  （２室使用）</t>
    <rPh sb="0" eb="1">
      <t>チュウ</t>
    </rPh>
    <rPh sb="5" eb="6">
      <t>シツ</t>
    </rPh>
    <rPh sb="6" eb="8">
      <t>シヨウ</t>
    </rPh>
    <phoneticPr fontId="4"/>
  </si>
  <si>
    <t>小  （各室別使用）</t>
    <rPh sb="0" eb="1">
      <t>ショウ</t>
    </rPh>
    <rPh sb="4" eb="6">
      <t>カクシツ</t>
    </rPh>
    <rPh sb="6" eb="7">
      <t>ベツ</t>
    </rPh>
    <rPh sb="7" eb="9">
      <t>シヨウ</t>
    </rPh>
    <phoneticPr fontId="4"/>
  </si>
  <si>
    <t>男子</t>
    <rPh sb="0" eb="2">
      <t>ダンシ</t>
    </rPh>
    <phoneticPr fontId="4"/>
  </si>
  <si>
    <t>ロッカーなし</t>
    <phoneticPr fontId="4"/>
  </si>
  <si>
    <t>女子</t>
    <rPh sb="0" eb="2">
      <t>ジョシ</t>
    </rPh>
    <phoneticPr fontId="4"/>
  </si>
  <si>
    <t>トレーニング室</t>
    <rPh sb="6" eb="7">
      <t>シツ</t>
    </rPh>
    <phoneticPr fontId="4"/>
  </si>
  <si>
    <t>生徒・児童</t>
    <rPh sb="0" eb="2">
      <t>セイト</t>
    </rPh>
    <rPh sb="3" eb="5">
      <t>ジドウ</t>
    </rPh>
    <phoneticPr fontId="4"/>
  </si>
  <si>
    <t>　　競技本部室　</t>
    <rPh sb="2" eb="4">
      <t>キョウギ</t>
    </rPh>
    <rPh sb="4" eb="6">
      <t>ホンブ</t>
    </rPh>
    <rPh sb="6" eb="7">
      <t>シツ</t>
    </rPh>
    <phoneticPr fontId="4"/>
  </si>
  <si>
    <t>競技運営室</t>
    <rPh sb="0" eb="2">
      <t>キョウギ</t>
    </rPh>
    <rPh sb="2" eb="4">
      <t>ウンエイ</t>
    </rPh>
    <rPh sb="4" eb="5">
      <t>シツ</t>
    </rPh>
    <phoneticPr fontId="4"/>
  </si>
  <si>
    <t>大</t>
    <rPh sb="0" eb="1">
      <t>ダイ</t>
    </rPh>
    <phoneticPr fontId="4"/>
  </si>
  <si>
    <t>中</t>
    <rPh sb="0" eb="1">
      <t>チュウ</t>
    </rPh>
    <phoneticPr fontId="4"/>
  </si>
  <si>
    <t>小</t>
    <rPh sb="0" eb="1">
      <t>ショウ</t>
    </rPh>
    <phoneticPr fontId="4"/>
  </si>
  <si>
    <t>B２－２１３</t>
    <phoneticPr fontId="4"/>
  </si>
  <si>
    <t xml:space="preserve">　　　特別室 </t>
    <rPh sb="3" eb="6">
      <t>トクベツシツ</t>
    </rPh>
    <phoneticPr fontId="4"/>
  </si>
  <si>
    <t>１Ｆ－６０３</t>
    <phoneticPr fontId="4"/>
  </si>
  <si>
    <t>特別観覧室</t>
    <rPh sb="0" eb="2">
      <t>トクベツ</t>
    </rPh>
    <rPh sb="2" eb="4">
      <t>カンラン</t>
    </rPh>
    <rPh sb="4" eb="5">
      <t>シツ</t>
    </rPh>
    <phoneticPr fontId="4"/>
  </si>
  <si>
    <t>２Ｆ－５１４</t>
    <phoneticPr fontId="4"/>
  </si>
  <si>
    <t>２Ｆ－５１２</t>
    <phoneticPr fontId="4"/>
  </si>
  <si>
    <t>２Ｆ－５１３</t>
    <phoneticPr fontId="4"/>
  </si>
  <si>
    <t>会議室</t>
    <rPh sb="0" eb="3">
      <t>カイギシツ</t>
    </rPh>
    <phoneticPr fontId="4"/>
  </si>
  <si>
    <t>特別</t>
    <rPh sb="0" eb="2">
      <t>トクベツ</t>
    </rPh>
    <phoneticPr fontId="4"/>
  </si>
  <si>
    <t>Ｂ１－６０６</t>
    <phoneticPr fontId="4"/>
  </si>
  <si>
    <t>レセプション用</t>
    <rPh sb="6" eb="7">
      <t>ヨウ</t>
    </rPh>
    <phoneticPr fontId="4"/>
  </si>
  <si>
    <t>Ｂ１－２０３</t>
    <phoneticPr fontId="4"/>
  </si>
  <si>
    <t>Ｂ１－２０４</t>
    <phoneticPr fontId="4"/>
  </si>
  <si>
    <t>チケット売場</t>
    <rPh sb="4" eb="6">
      <t>ウリバ</t>
    </rPh>
    <phoneticPr fontId="4"/>
  </si>
  <si>
    <t>合　　　　　　　　　　　　計</t>
    <rPh sb="0" eb="1">
      <t>ゴウ</t>
    </rPh>
    <rPh sb="13" eb="14">
      <t>ケイ</t>
    </rPh>
    <phoneticPr fontId="4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</si>
  <si>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</si>
  <si>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</si>
  <si>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</si>
  <si>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時間帯</t>
    <rPh sb="0" eb="3">
      <t>ジカンタイ</t>
    </rPh>
    <phoneticPr fontId="3"/>
  </si>
  <si>
    <t>～</t>
    <phoneticPr fontId="3"/>
  </si>
  <si>
    <t>ｋｗ他</t>
    <rPh sb="2" eb="3">
      <t>ホカ</t>
    </rPh>
    <phoneticPr fontId="3"/>
  </si>
  <si>
    <t>金額</t>
    <rPh sb="0" eb="2">
      <t>キンガク</t>
    </rPh>
    <phoneticPr fontId="3"/>
  </si>
  <si>
    <t>×100</t>
    <phoneticPr fontId="3"/>
  </si>
  <si>
    <t>（×50）</t>
    <phoneticPr fontId="3"/>
  </si>
  <si>
    <t>kw</t>
    <phoneticPr fontId="3"/>
  </si>
  <si>
    <t>Ｂ２－３１６　（北側外）</t>
  </si>
  <si>
    <t>Ｂ２－３２０　（北側内）</t>
  </si>
  <si>
    <t>Ｂ２－３０８　（南側）</t>
  </si>
  <si>
    <t>Ｂ２－３１８　（北側）</t>
  </si>
  <si>
    <t>Ｂ２－３０３　（南側）</t>
  </si>
  <si>
    <t>Ｂ２－３１３　（北側）</t>
  </si>
  <si>
    <t>Ｂ２－３２３、３２４、３２５</t>
  </si>
  <si>
    <t>Ｂ２－３２３、３２５</t>
  </si>
  <si>
    <t>Ｂ２－３２３</t>
  </si>
  <si>
    <t>Ｂ２－３２４</t>
  </si>
  <si>
    <t>Ｂ２－３２５</t>
  </si>
  <si>
    <t>Ｂ２－３０６　（南側外）</t>
    <rPh sb="8" eb="9">
      <t>ミナミ</t>
    </rPh>
    <rPh sb="9" eb="10">
      <t>ガワ</t>
    </rPh>
    <rPh sb="10" eb="11">
      <t>ソト</t>
    </rPh>
    <phoneticPr fontId="4"/>
  </si>
  <si>
    <t>Ｂ２－３１０　（南側内）</t>
    <phoneticPr fontId="3"/>
  </si>
  <si>
    <t>Ｂ２－３０４　（南側）</t>
    <rPh sb="8" eb="10">
      <t>ミナミガワ</t>
    </rPh>
    <phoneticPr fontId="4"/>
  </si>
  <si>
    <t>Ｂ２－３１４　（北側）</t>
    <rPh sb="8" eb="9">
      <t>キタ</t>
    </rPh>
    <rPh sb="9" eb="10">
      <t>ガワ</t>
    </rPh>
    <phoneticPr fontId="4"/>
  </si>
  <si>
    <t>Ｂ１－４０５　（卓球室）</t>
    <rPh sb="8" eb="10">
      <t>タッキュウ</t>
    </rPh>
    <rPh sb="10" eb="11">
      <t>シツ</t>
    </rPh>
    <phoneticPr fontId="4"/>
  </si>
  <si>
    <t>Ｂ２－２１０　（20人)</t>
    <rPh sb="10" eb="11">
      <t>ニン</t>
    </rPh>
    <phoneticPr fontId="4"/>
  </si>
  <si>
    <t>B２－２０４　（72人)</t>
    <rPh sb="10" eb="11">
      <t>ニン</t>
    </rPh>
    <phoneticPr fontId="4"/>
  </si>
  <si>
    <t>B２－２１１　（54人)</t>
    <rPh sb="10" eb="11">
      <t>ニン</t>
    </rPh>
    <phoneticPr fontId="4"/>
  </si>
  <si>
    <t>B２－２１２　（60人)</t>
    <rPh sb="10" eb="11">
      <t>ニン</t>
    </rPh>
    <phoneticPr fontId="4"/>
  </si>
  <si>
    <t>B２－２０３　（38人)</t>
    <rPh sb="10" eb="11">
      <t>ニン</t>
    </rPh>
    <phoneticPr fontId="4"/>
  </si>
  <si>
    <t>Ｂ１－４０６　（120人)</t>
    <rPh sb="11" eb="12">
      <t>ニン</t>
    </rPh>
    <phoneticPr fontId="4"/>
  </si>
  <si>
    <t>Ｂ１－２０２　（50人）</t>
    <rPh sb="10" eb="11">
      <t>ニン</t>
    </rPh>
    <phoneticPr fontId="4"/>
  </si>
  <si>
    <t>Ｂ１－４０８　（60人)</t>
    <rPh sb="10" eb="11">
      <t>ニン</t>
    </rPh>
    <phoneticPr fontId="4"/>
  </si>
  <si>
    <t>Ｂ１－４０９　（27人)</t>
    <rPh sb="10" eb="11">
      <t>ニン</t>
    </rPh>
    <phoneticPr fontId="4"/>
  </si>
  <si>
    <t>行事名</t>
    <rPh sb="0" eb="3">
      <t>ギョウジメイ</t>
    </rPh>
    <phoneticPr fontId="4"/>
  </si>
  <si>
    <t>利用内容</t>
    <rPh sb="0" eb="2">
      <t>リヨウ</t>
    </rPh>
    <rPh sb="2" eb="4">
      <t>ナイヨウ</t>
    </rPh>
    <phoneticPr fontId="4"/>
  </si>
  <si>
    <t>(</t>
    <phoneticPr fontId="3"/>
  </si>
  <si>
    <t>)</t>
    <phoneticPr fontId="3"/>
  </si>
  <si>
    <t>入場料金の徴収</t>
    <rPh sb="0" eb="2">
      <t>ニュウジョウ</t>
    </rPh>
    <rPh sb="2" eb="4">
      <t>リョウキン</t>
    </rPh>
    <rPh sb="5" eb="7">
      <t>チョウシュウ</t>
    </rPh>
    <phoneticPr fontId="3"/>
  </si>
  <si>
    <t>円）</t>
    <rPh sb="0" eb="1">
      <t>エン</t>
    </rPh>
    <phoneticPr fontId="3"/>
  </si>
  <si>
    <t>・</t>
    <phoneticPr fontId="3"/>
  </si>
  <si>
    <t>無</t>
    <rPh sb="0" eb="1">
      <t>ナシ</t>
    </rPh>
    <phoneticPr fontId="3"/>
  </si>
  <si>
    <r>
      <t>有　　</t>
    </r>
    <r>
      <rPr>
        <sz val="10"/>
        <rFont val="ＭＳ Ｐゴシック"/>
        <family val="3"/>
        <charset val="128"/>
      </rPr>
      <t>（最高入場料</t>
    </r>
    <rPh sb="0" eb="1">
      <t>ア</t>
    </rPh>
    <rPh sb="4" eb="6">
      <t>サイコウ</t>
    </rPh>
    <rPh sb="6" eb="8">
      <t>ニュウジョウ</t>
    </rPh>
    <rPh sb="8" eb="9">
      <t>リョウ</t>
    </rPh>
    <phoneticPr fontId="3"/>
  </si>
  <si>
    <t>支払方法</t>
    <rPh sb="0" eb="2">
      <t>シハラ</t>
    </rPh>
    <rPh sb="2" eb="4">
      <t>ホウホウ</t>
    </rPh>
    <phoneticPr fontId="3"/>
  </si>
  <si>
    <t>前払い</t>
    <rPh sb="0" eb="2">
      <t>マエバラ</t>
    </rPh>
    <phoneticPr fontId="3"/>
  </si>
  <si>
    <t>当日払い</t>
    <rPh sb="0" eb="2">
      <t>トウジツ</t>
    </rPh>
    <rPh sb="2" eb="3">
      <t>ハラ</t>
    </rPh>
    <phoneticPr fontId="3"/>
  </si>
  <si>
    <t>※利用前にお支払いください</t>
    <rPh sb="1" eb="3">
      <t>リヨウ</t>
    </rPh>
    <rPh sb="3" eb="4">
      <t>マエ</t>
    </rPh>
    <rPh sb="6" eb="8">
      <t>シハラ</t>
    </rPh>
    <phoneticPr fontId="3"/>
  </si>
  <si>
    <t>昼食</t>
    <rPh sb="0" eb="2">
      <t>チュウショク</t>
    </rPh>
    <phoneticPr fontId="3"/>
  </si>
  <si>
    <t>レストラン弁当注文</t>
    <rPh sb="5" eb="7">
      <t>ベントウ</t>
    </rPh>
    <rPh sb="7" eb="9">
      <t>チュウモン</t>
    </rPh>
    <phoneticPr fontId="3"/>
  </si>
  <si>
    <t>レストラン利用予定</t>
    <rPh sb="5" eb="7">
      <t>リヨウ</t>
    </rPh>
    <rPh sb="7" eb="9">
      <t>ヨテイ</t>
    </rPh>
    <phoneticPr fontId="3"/>
  </si>
  <si>
    <t>不要</t>
    <rPh sb="0" eb="2">
      <t>フヨウ</t>
    </rPh>
    <phoneticPr fontId="3"/>
  </si>
  <si>
    <t>スタジアムレストラン「ドリーム」直通℡ 097-528-7706</t>
    <rPh sb="16" eb="18">
      <t>チョクツウ</t>
    </rPh>
    <phoneticPr fontId="3"/>
  </si>
  <si>
    <t>利用内訳表（２ページ目）もご記入ください⇒</t>
    <rPh sb="0" eb="2">
      <t>リヨウ</t>
    </rPh>
    <rPh sb="2" eb="4">
      <t>ウチワケ</t>
    </rPh>
    <rPh sb="4" eb="5">
      <t>ヒョウ</t>
    </rPh>
    <rPh sb="10" eb="11">
      <t>メ</t>
    </rPh>
    <rPh sb="14" eb="16">
      <t>キニュウ</t>
    </rPh>
    <phoneticPr fontId="4"/>
  </si>
  <si>
    <t>＜別紙利用内訳表にご記入ください＞</t>
    <rPh sb="1" eb="3">
      <t>ベッシ</t>
    </rPh>
    <rPh sb="3" eb="5">
      <t>リヨウ</t>
    </rPh>
    <rPh sb="5" eb="8">
      <t>ウチワケヒョウ</t>
    </rPh>
    <rPh sb="10" eb="12">
      <t>キニュウ</t>
    </rPh>
    <phoneticPr fontId="4"/>
  </si>
  <si>
    <t>×300</t>
    <phoneticPr fontId="3"/>
  </si>
  <si>
    <t>（×150）</t>
    <phoneticPr fontId="3"/>
  </si>
  <si>
    <t>代表者</t>
    <rPh sb="0" eb="3">
      <t>ダイヒョウシャ</t>
    </rPh>
    <phoneticPr fontId="4"/>
  </si>
  <si>
    <t>団体・代表者
住所</t>
    <rPh sb="0" eb="2">
      <t>ダンタイ</t>
    </rPh>
    <rPh sb="3" eb="6">
      <t>ダイヒョウシャ</t>
    </rPh>
    <rPh sb="7" eb="9">
      <t>ジュウショ</t>
    </rPh>
    <phoneticPr fontId="4"/>
  </si>
  <si>
    <t>団体・代表者
電話番号</t>
    <rPh sb="0" eb="2">
      <t>ダンタイ</t>
    </rPh>
    <rPh sb="3" eb="6">
      <t>ダイヒョウシャ</t>
    </rPh>
    <rPh sb="7" eb="9">
      <t>デンワ</t>
    </rPh>
    <rPh sb="9" eb="11">
      <t>バンゴウ</t>
    </rPh>
    <phoneticPr fontId="4"/>
  </si>
  <si>
    <t>利用責任者
住所</t>
    <rPh sb="0" eb="2">
      <t>リヨウ</t>
    </rPh>
    <rPh sb="2" eb="5">
      <t>セキニンシャ</t>
    </rPh>
    <rPh sb="6" eb="8">
      <t>ジュウショ</t>
    </rPh>
    <phoneticPr fontId="4"/>
  </si>
  <si>
    <t>利用責任者
電話番号</t>
    <rPh sb="0" eb="2">
      <t>リヨウ</t>
    </rPh>
    <rPh sb="2" eb="5">
      <t>セキニンシャ</t>
    </rPh>
    <rPh sb="6" eb="8">
      <t>デンワ</t>
    </rPh>
    <rPh sb="8" eb="10">
      <t>バンゴウ</t>
    </rPh>
    <phoneticPr fontId="4"/>
  </si>
  <si>
    <t>利用日時
【利用可能時間】
9：00～21：00</t>
    <rPh sb="0" eb="1">
      <t>リ</t>
    </rPh>
    <rPh sb="1" eb="2">
      <t>ヨウ</t>
    </rPh>
    <rPh sb="2" eb="3">
      <t>ヒ</t>
    </rPh>
    <rPh sb="3" eb="4">
      <t>ジ</t>
    </rPh>
    <rPh sb="6" eb="8">
      <t>リヨウ</t>
    </rPh>
    <rPh sb="8" eb="10">
      <t>カノウ</t>
    </rPh>
    <rPh sb="10" eb="12">
      <t>ジカン</t>
    </rPh>
    <phoneticPr fontId="4"/>
  </si>
  <si>
    <t>団体・代表者
ＦＡＸ</t>
    <rPh sb="0" eb="2">
      <t>ダンタイ</t>
    </rPh>
    <rPh sb="3" eb="6">
      <t>ダイヒョウシャ</t>
    </rPh>
    <phoneticPr fontId="4"/>
  </si>
  <si>
    <t>利用日</t>
    <rPh sb="0" eb="3">
      <t>リヨウビ</t>
    </rPh>
    <phoneticPr fontId="3"/>
  </si>
  <si>
    <t>芝保護板（1,250㎡）</t>
    <rPh sb="0" eb="1">
      <t>シバ</t>
    </rPh>
    <rPh sb="1" eb="3">
      <t>ホゴ</t>
    </rPh>
    <rPh sb="3" eb="4">
      <t>バン</t>
    </rPh>
    <phoneticPr fontId="4"/>
  </si>
  <si>
    <t>※支払予定日：</t>
    <rPh sb="1" eb="3">
      <t>シハラ</t>
    </rPh>
    <rPh sb="3" eb="6">
      <t>ヨテイビ</t>
    </rPh>
    <phoneticPr fontId="3"/>
  </si>
  <si>
    <t>利用責任者
携帯番号</t>
    <rPh sb="0" eb="2">
      <t>リヨウ</t>
    </rPh>
    <rPh sb="2" eb="5">
      <t>セキニンシャ</t>
    </rPh>
    <rPh sb="6" eb="8">
      <t>ケイタイ</t>
    </rPh>
    <rPh sb="8" eb="10">
      <t>バンゴウ</t>
    </rPh>
    <phoneticPr fontId="4"/>
  </si>
  <si>
    <t>(〒</t>
    <phoneticPr fontId="4"/>
  </si>
  <si>
    <t>)</t>
    <phoneticPr fontId="3"/>
  </si>
  <si>
    <t xml:space="preserve">　　ドーピングテスト室　 </t>
    <rPh sb="10" eb="11">
      <t>シツ</t>
    </rPh>
    <phoneticPr fontId="4"/>
  </si>
  <si>
    <t>１Ｆ－１４８　（西側南）</t>
    <rPh sb="8" eb="9">
      <t>ニシ</t>
    </rPh>
    <rPh sb="9" eb="10">
      <t>ガワ</t>
    </rPh>
    <rPh sb="10" eb="11">
      <t>ミナミ</t>
    </rPh>
    <phoneticPr fontId="4"/>
  </si>
  <si>
    <t>１Ｆ－１４９　（西側北）</t>
    <rPh sb="8" eb="10">
      <t>ニシガワ</t>
    </rPh>
    <rPh sb="10" eb="11">
      <t>キタ</t>
    </rPh>
    <phoneticPr fontId="4"/>
  </si>
  <si>
    <t>１Ｆ－１５０　（東側北）</t>
    <rPh sb="8" eb="9">
      <t>ヒガシ</t>
    </rPh>
    <rPh sb="9" eb="10">
      <t>ガワ</t>
    </rPh>
    <rPh sb="10" eb="11">
      <t>キタ</t>
    </rPh>
    <phoneticPr fontId="4"/>
  </si>
  <si>
    <t>１Ｆ－１５１　（東側南）</t>
    <rPh sb="8" eb="9">
      <t>ヒガシ</t>
    </rPh>
    <rPh sb="9" eb="10">
      <t>ガワ</t>
    </rPh>
    <rPh sb="10" eb="11">
      <t>ミナミ</t>
    </rPh>
    <phoneticPr fontId="4"/>
  </si>
  <si>
    <t>入場予定人数</t>
    <rPh sb="0" eb="2">
      <t>ニュウジョウ</t>
    </rPh>
    <rPh sb="2" eb="4">
      <t>ヨテイ</t>
    </rPh>
    <rPh sb="4" eb="6">
      <t>ニンズウ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</si>
</sst>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_ "/>
    <numFmt numFmtId="178" formatCode="h:mm;@"/>
    <numFmt numFmtId="179" formatCode="#,##0_ ;[Red]\-#,##0\ "/>
    <numFmt numFmtId="180" formatCode="[$]ggge&quot;年&quot;m&quot;月&quot;d&quot;日&quot;;@" x16r2:formatCode16="[$-ja-JP-x-gannen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8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5" fillId="0" borderId="0" xfId="1" applyFont="1" applyAlignment="1">
      <alignment horizontal="center"/>
    </xf>
    <xf numFmtId="0" fontId="1" fillId="0" borderId="4" xfId="1" applyBorder="1" applyAlignment="1">
      <alignment vertical="center"/>
    </xf>
    <xf numFmtId="0" fontId="1" fillId="0" borderId="4" xfId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14" fontId="10" fillId="0" borderId="0" xfId="2" applyNumberFormat="1" applyFont="1"/>
    <xf numFmtId="0" fontId="10" fillId="0" borderId="0" xfId="2" applyFont="1"/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9" fillId="0" borderId="0" xfId="4" applyFont="1" applyAlignment="1">
      <alignment horizontal="center"/>
    </xf>
    <xf numFmtId="0" fontId="15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176" fontId="13" fillId="0" borderId="16" xfId="4" applyNumberFormat="1" applyFont="1" applyBorder="1" applyAlignment="1">
      <alignment horizontal="center" vertical="center" shrinkToFit="1"/>
    </xf>
    <xf numFmtId="0" fontId="1" fillId="0" borderId="3" xfId="4" applyBorder="1" applyAlignment="1">
      <alignment horizontal="center" vertical="center"/>
    </xf>
    <xf numFmtId="0" fontId="1" fillId="0" borderId="0" xfId="4"/>
    <xf numFmtId="0" fontId="1" fillId="0" borderId="0" xfId="4" applyAlignment="1">
      <alignment horizontal="center" vertical="center"/>
    </xf>
    <xf numFmtId="0" fontId="1" fillId="0" borderId="0" xfId="4" applyAlignment="1">
      <alignment horizontal="right" vertical="center"/>
    </xf>
    <xf numFmtId="0" fontId="1" fillId="0" borderId="0" xfId="4" applyAlignment="1">
      <alignment vertical="center"/>
    </xf>
    <xf numFmtId="0" fontId="6" fillId="0" borderId="0" xfId="4" applyFont="1" applyAlignment="1" applyProtection="1">
      <alignment horizontal="right"/>
      <protection locked="0"/>
    </xf>
    <xf numFmtId="176" fontId="16" fillId="0" borderId="17" xfId="4" applyNumberFormat="1" applyFont="1" applyBorder="1" applyAlignment="1" applyProtection="1">
      <alignment horizontal="right" vertical="center"/>
      <protection locked="0"/>
    </xf>
    <xf numFmtId="0" fontId="10" fillId="0" borderId="0" xfId="2" applyFont="1" applyAlignment="1">
      <alignment horizontal="center"/>
    </xf>
    <xf numFmtId="0" fontId="1" fillId="0" borderId="9" xfId="1" applyBorder="1" applyAlignment="1" applyProtection="1">
      <alignment vertical="center" wrapText="1"/>
      <protection locked="0"/>
    </xf>
    <xf numFmtId="0" fontId="7" fillId="0" borderId="8" xfId="1" applyFont="1" applyBorder="1" applyAlignment="1">
      <alignment vertical="center" wrapText="1"/>
    </xf>
    <xf numFmtId="0" fontId="1" fillId="0" borderId="6" xfId="1" applyBorder="1"/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" fillId="0" borderId="1" xfId="1" applyBorder="1" applyAlignment="1">
      <alignment horizontal="left" vertical="center"/>
    </xf>
    <xf numFmtId="176" fontId="6" fillId="0" borderId="3" xfId="4" applyNumberFormat="1" applyFont="1" applyBorder="1" applyAlignment="1">
      <alignment horizontal="center" vertical="center"/>
    </xf>
    <xf numFmtId="176" fontId="6" fillId="0" borderId="10" xfId="4" applyNumberFormat="1" applyFont="1" applyBorder="1" applyAlignment="1">
      <alignment horizontal="center" vertical="center"/>
    </xf>
    <xf numFmtId="176" fontId="6" fillId="0" borderId="18" xfId="4" applyNumberFormat="1" applyFont="1" applyBorder="1" applyAlignment="1">
      <alignment horizontal="center" vertical="center"/>
    </xf>
    <xf numFmtId="38" fontId="1" fillId="0" borderId="0" xfId="5" applyFont="1" applyAlignment="1"/>
    <xf numFmtId="176" fontId="16" fillId="0" borderId="17" xfId="4" applyNumberFormat="1" applyFont="1" applyBorder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" fillId="0" borderId="40" xfId="1" applyBorder="1" applyAlignment="1">
      <alignment vertical="center"/>
    </xf>
    <xf numFmtId="49" fontId="1" fillId="0" borderId="46" xfId="1" applyNumberFormat="1" applyBorder="1" applyAlignment="1">
      <alignment horizontal="right" vertical="center"/>
    </xf>
    <xf numFmtId="49" fontId="1" fillId="0" borderId="47" xfId="1" applyNumberFormat="1" applyBorder="1" applyAlignment="1">
      <alignment vertical="center"/>
    </xf>
    <xf numFmtId="0" fontId="1" fillId="0" borderId="47" xfId="1" applyBorder="1" applyAlignment="1">
      <alignment horizontal="center" vertical="center"/>
    </xf>
    <xf numFmtId="0" fontId="1" fillId="0" borderId="47" xfId="1" applyBorder="1" applyAlignment="1">
      <alignment vertical="center"/>
    </xf>
    <xf numFmtId="49" fontId="1" fillId="0" borderId="47" xfId="1" applyNumberFormat="1" applyBorder="1" applyAlignment="1">
      <alignment horizontal="right" vertical="center"/>
    </xf>
    <xf numFmtId="0" fontId="1" fillId="0" borderId="49" xfId="1" applyBorder="1" applyAlignment="1">
      <alignment vertical="center"/>
    </xf>
    <xf numFmtId="0" fontId="16" fillId="0" borderId="47" xfId="1" applyFont="1" applyBorder="1" applyAlignment="1">
      <alignment vertical="center"/>
    </xf>
    <xf numFmtId="49" fontId="16" fillId="0" borderId="0" xfId="1" applyNumberFormat="1" applyFont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 applyProtection="1">
      <alignment horizontal="right" vertical="center"/>
      <protection locked="0"/>
    </xf>
    <xf numFmtId="49" fontId="16" fillId="0" borderId="0" xfId="1" applyNumberFormat="1" applyFont="1" applyAlignment="1" applyProtection="1">
      <alignment horizontal="left" vertical="center"/>
      <protection locked="0"/>
    </xf>
    <xf numFmtId="0" fontId="1" fillId="0" borderId="42" xfId="1" applyBorder="1" applyAlignment="1">
      <alignment vertical="center"/>
    </xf>
    <xf numFmtId="0" fontId="1" fillId="0" borderId="56" xfId="1" applyBorder="1" applyAlignment="1">
      <alignment horizontal="center" vertical="center"/>
    </xf>
    <xf numFmtId="0" fontId="16" fillId="0" borderId="37" xfId="1" applyFont="1" applyBorder="1" applyAlignment="1">
      <alignment horizontal="distributed" vertical="center" justifyLastLine="1"/>
    </xf>
    <xf numFmtId="0" fontId="16" fillId="0" borderId="39" xfId="1" applyFont="1" applyBorder="1" applyAlignment="1">
      <alignment horizontal="distributed" vertical="center" justifyLastLine="1"/>
    </xf>
    <xf numFmtId="0" fontId="16" fillId="0" borderId="43" xfId="1" applyFont="1" applyBorder="1" applyAlignment="1">
      <alignment horizontal="distributed" vertical="center" justifyLastLine="1"/>
    </xf>
    <xf numFmtId="0" fontId="16" fillId="0" borderId="44" xfId="1" applyFont="1" applyBorder="1" applyAlignment="1">
      <alignment horizontal="distributed" vertical="center" wrapText="1" justifyLastLine="1"/>
    </xf>
    <xf numFmtId="0" fontId="16" fillId="0" borderId="45" xfId="1" applyFont="1" applyBorder="1" applyAlignment="1">
      <alignment horizontal="distributed" vertical="center" wrapText="1" justifyLastLine="1"/>
    </xf>
    <xf numFmtId="0" fontId="16" fillId="0" borderId="0" xfId="1" applyFont="1" applyAlignment="1">
      <alignment horizontal="distributed" justifyLastLine="1"/>
    </xf>
    <xf numFmtId="0" fontId="16" fillId="0" borderId="50" xfId="1" applyFont="1" applyBorder="1" applyAlignment="1">
      <alignment horizontal="distributed" vertical="center" justifyLastLine="1"/>
    </xf>
    <xf numFmtId="0" fontId="16" fillId="0" borderId="41" xfId="1" applyFont="1" applyBorder="1" applyAlignment="1">
      <alignment horizontal="distributed" justifyLastLine="1"/>
    </xf>
    <xf numFmtId="0" fontId="16" fillId="0" borderId="54" xfId="1" applyFont="1" applyBorder="1" applyAlignment="1">
      <alignment horizontal="distributed" justifyLastLine="1"/>
    </xf>
    <xf numFmtId="0" fontId="16" fillId="0" borderId="37" xfId="1" applyFont="1" applyBorder="1" applyAlignment="1">
      <alignment horizontal="distributed" justifyLastLine="1"/>
    </xf>
    <xf numFmtId="0" fontId="16" fillId="0" borderId="44" xfId="1" applyFont="1" applyBorder="1" applyAlignment="1">
      <alignment horizontal="distributed" vertical="center" justifyLastLine="1"/>
    </xf>
    <xf numFmtId="180" fontId="17" fillId="0" borderId="0" xfId="0" applyNumberFormat="1" applyFont="1">
      <alignment vertical="center"/>
    </xf>
    <xf numFmtId="0" fontId="17" fillId="0" borderId="0" xfId="0" applyFont="1">
      <alignment vertical="center"/>
    </xf>
    <xf numFmtId="22" fontId="17" fillId="0" borderId="0" xfId="0" applyNumberFormat="1" applyFont="1" applyAlignment="1">
      <alignment horizontal="center" vertical="center"/>
    </xf>
    <xf numFmtId="0" fontId="1" fillId="0" borderId="41" xfId="1" applyBorder="1" applyAlignment="1">
      <alignment horizontal="distributed" vertical="center" wrapText="1" justifyLastLine="1"/>
    </xf>
    <xf numFmtId="0" fontId="16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62" xfId="1" applyFont="1" applyBorder="1" applyAlignment="1">
      <alignment horizontal="distributed" vertical="center" justifyLastLine="1"/>
    </xf>
    <xf numFmtId="0" fontId="16" fillId="0" borderId="65" xfId="1" applyFont="1" applyBorder="1" applyAlignment="1">
      <alignment horizontal="distributed" vertical="center" justifyLastLine="1"/>
    </xf>
    <xf numFmtId="0" fontId="1" fillId="0" borderId="67" xfId="1" applyBorder="1" applyAlignment="1" applyProtection="1">
      <alignment vertical="center"/>
      <protection locked="0"/>
    </xf>
    <xf numFmtId="0" fontId="1" fillId="0" borderId="3" xfId="4" applyBorder="1" applyAlignment="1">
      <alignment vertical="center" shrinkToFit="1"/>
    </xf>
    <xf numFmtId="0" fontId="1" fillId="0" borderId="3" xfId="4" applyBorder="1" applyAlignment="1">
      <alignment vertical="center"/>
    </xf>
    <xf numFmtId="0" fontId="1" fillId="0" borderId="3" xfId="4" applyBorder="1" applyAlignment="1">
      <alignment horizontal="left" vertical="center"/>
    </xf>
    <xf numFmtId="0" fontId="1" fillId="0" borderId="11" xfId="4" applyBorder="1" applyAlignment="1">
      <alignment vertical="center"/>
    </xf>
    <xf numFmtId="0" fontId="1" fillId="0" borderId="12" xfId="4" applyBorder="1" applyAlignment="1">
      <alignment vertical="center"/>
    </xf>
    <xf numFmtId="0" fontId="1" fillId="0" borderId="10" xfId="4" applyBorder="1" applyAlignment="1">
      <alignment vertical="center"/>
    </xf>
    <xf numFmtId="0" fontId="1" fillId="0" borderId="11" xfId="4" applyBorder="1" applyAlignment="1">
      <alignment horizontal="left" vertical="center"/>
    </xf>
    <xf numFmtId="0" fontId="1" fillId="0" borderId="12" xfId="4" applyBorder="1" applyAlignment="1">
      <alignment horizontal="left" vertical="center"/>
    </xf>
    <xf numFmtId="0" fontId="1" fillId="0" borderId="7" xfId="4" applyBorder="1" applyAlignment="1">
      <alignment horizontal="left" vertical="center"/>
    </xf>
    <xf numFmtId="0" fontId="1" fillId="0" borderId="15" xfId="4" applyBorder="1" applyAlignment="1">
      <alignment horizontal="left" vertical="center"/>
    </xf>
    <xf numFmtId="0" fontId="1" fillId="0" borderId="9" xfId="4" applyBorder="1" applyAlignment="1">
      <alignment horizontal="left" vertical="center"/>
    </xf>
    <xf numFmtId="0" fontId="1" fillId="0" borderId="2" xfId="4" applyBorder="1" applyAlignment="1">
      <alignment horizontal="left" vertical="center" shrinkToFit="1"/>
    </xf>
    <xf numFmtId="0" fontId="1" fillId="0" borderId="3" xfId="4" applyBorder="1" applyAlignment="1">
      <alignment horizontal="center" vertical="center" shrinkToFit="1"/>
    </xf>
    <xf numFmtId="0" fontId="1" fillId="2" borderId="3" xfId="4" applyFill="1" applyBorder="1" applyAlignment="1">
      <alignment vertical="center" shrinkToFit="1"/>
    </xf>
    <xf numFmtId="0" fontId="1" fillId="2" borderId="3" xfId="4" applyFill="1" applyBorder="1" applyAlignment="1">
      <alignment horizontal="center" vertical="center"/>
    </xf>
    <xf numFmtId="176" fontId="6" fillId="2" borderId="3" xfId="4" applyNumberFormat="1" applyFont="1" applyFill="1" applyBorder="1" applyAlignment="1">
      <alignment horizontal="center" vertical="center"/>
    </xf>
    <xf numFmtId="176" fontId="6" fillId="2" borderId="10" xfId="4" applyNumberFormat="1" applyFont="1" applyFill="1" applyBorder="1" applyAlignment="1">
      <alignment horizontal="center" vertical="center"/>
    </xf>
    <xf numFmtId="0" fontId="1" fillId="2" borderId="3" xfId="4" applyFill="1" applyBorder="1" applyAlignment="1">
      <alignment vertical="center"/>
    </xf>
    <xf numFmtId="177" fontId="16" fillId="0" borderId="3" xfId="4" applyNumberFormat="1" applyFont="1" applyBorder="1" applyAlignment="1">
      <alignment horizontal="right" vertical="center"/>
    </xf>
    <xf numFmtId="177" fontId="16" fillId="2" borderId="3" xfId="4" applyNumberFormat="1" applyFont="1" applyFill="1" applyBorder="1" applyAlignment="1">
      <alignment horizontal="right" vertical="center"/>
    </xf>
    <xf numFmtId="0" fontId="7" fillId="0" borderId="6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6" fillId="0" borderId="41" xfId="1" applyFont="1" applyBorder="1" applyAlignment="1">
      <alignment horizontal="distributed" vertical="center" justifyLastLine="1"/>
    </xf>
    <xf numFmtId="0" fontId="16" fillId="0" borderId="37" xfId="1" applyFont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40" xfId="1" applyBorder="1" applyAlignment="1">
      <alignment horizontal="center" vertical="center" shrinkToFit="1"/>
    </xf>
    <xf numFmtId="0" fontId="6" fillId="0" borderId="1" xfId="1" applyFont="1" applyBorder="1" applyAlignment="1" applyProtection="1">
      <alignment vertical="center" wrapText="1"/>
      <protection locked="0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5" fillId="0" borderId="0" xfId="1" applyFont="1" applyAlignment="1">
      <alignment horizontal="center" shrinkToFit="1"/>
    </xf>
    <xf numFmtId="0" fontId="1" fillId="0" borderId="63" xfId="1" applyBorder="1" applyAlignment="1" applyProtection="1">
      <alignment horizontal="left" vertical="center" indent="2"/>
      <protection locked="0"/>
    </xf>
    <xf numFmtId="0" fontId="1" fillId="0" borderId="64" xfId="1" applyBorder="1" applyAlignment="1" applyProtection="1">
      <alignment horizontal="left" vertical="center" indent="2"/>
      <protection locked="0"/>
    </xf>
    <xf numFmtId="0" fontId="6" fillId="0" borderId="2" xfId="1" applyFont="1" applyBorder="1" applyAlignment="1" applyProtection="1">
      <alignment horizontal="left" vertical="center" indent="2"/>
      <protection locked="0"/>
    </xf>
    <xf numFmtId="0" fontId="6" fillId="0" borderId="38" xfId="1" applyFont="1" applyBorder="1" applyAlignment="1" applyProtection="1">
      <alignment horizontal="left" vertical="center" indent="2"/>
      <protection locked="0"/>
    </xf>
    <xf numFmtId="0" fontId="1" fillId="0" borderId="16" xfId="1" applyBorder="1" applyAlignment="1" applyProtection="1">
      <alignment horizontal="left" vertical="center" indent="2"/>
      <protection locked="0"/>
    </xf>
    <xf numFmtId="0" fontId="1" fillId="0" borderId="66" xfId="1" applyBorder="1" applyAlignment="1" applyProtection="1">
      <alignment horizontal="left" vertical="center" indent="2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49" fontId="16" fillId="0" borderId="4" xfId="1" applyNumberFormat="1" applyFont="1" applyBorder="1" applyAlignment="1" applyProtection="1">
      <alignment horizontal="left" vertical="center"/>
      <protection locked="0"/>
    </xf>
    <xf numFmtId="49" fontId="16" fillId="0" borderId="47" xfId="1" applyNumberFormat="1" applyFont="1" applyBorder="1" applyAlignment="1" applyProtection="1">
      <alignment horizontal="center" vertical="center"/>
      <protection locked="0"/>
    </xf>
    <xf numFmtId="0" fontId="13" fillId="0" borderId="46" xfId="1" applyFont="1" applyBorder="1" applyAlignment="1">
      <alignment horizontal="distributed" vertical="center" wrapText="1" justifyLastLine="1"/>
    </xf>
    <xf numFmtId="0" fontId="13" fillId="0" borderId="47" xfId="1" applyFont="1" applyBorder="1" applyAlignment="1">
      <alignment horizontal="distributed" vertical="center" justifyLastLine="1"/>
    </xf>
    <xf numFmtId="0" fontId="13" fillId="0" borderId="48" xfId="1" applyFont="1" applyBorder="1" applyAlignment="1">
      <alignment horizontal="distributed" vertical="center" justifyLastLine="1"/>
    </xf>
    <xf numFmtId="0" fontId="1" fillId="0" borderId="10" xfId="1" applyBorder="1" applyAlignment="1" applyProtection="1">
      <alignment horizontal="left" vertical="center" indent="1"/>
      <protection locked="0"/>
    </xf>
    <xf numFmtId="0" fontId="1" fillId="0" borderId="56" xfId="1" applyBorder="1" applyAlignment="1" applyProtection="1">
      <alignment horizontal="left" vertical="center" indent="1"/>
      <protection locked="0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6" fillId="0" borderId="51" xfId="1" applyFont="1" applyBorder="1" applyAlignment="1" applyProtection="1">
      <alignment horizontal="left" vertical="center" indent="2"/>
      <protection locked="0"/>
    </xf>
    <xf numFmtId="0" fontId="6" fillId="0" borderId="52" xfId="1" applyFont="1" applyBorder="1" applyAlignment="1" applyProtection="1">
      <alignment horizontal="left" vertical="center" indent="2"/>
      <protection locked="0"/>
    </xf>
    <xf numFmtId="0" fontId="6" fillId="0" borderId="53" xfId="1" applyFont="1" applyBorder="1" applyAlignment="1" applyProtection="1">
      <alignment horizontal="left" vertical="center" indent="2"/>
      <protection locked="0"/>
    </xf>
    <xf numFmtId="0" fontId="6" fillId="0" borderId="8" xfId="1" applyFont="1" applyBorder="1" applyAlignment="1" applyProtection="1">
      <alignment horizontal="left" vertical="center" indent="2"/>
      <protection locked="0"/>
    </xf>
    <xf numFmtId="0" fontId="6" fillId="0" borderId="1" xfId="1" applyFont="1" applyBorder="1" applyAlignment="1" applyProtection="1">
      <alignment horizontal="left" vertical="center" indent="2"/>
      <protection locked="0"/>
    </xf>
    <xf numFmtId="0" fontId="6" fillId="0" borderId="42" xfId="1" applyFont="1" applyBorder="1" applyAlignment="1" applyProtection="1">
      <alignment horizontal="left" vertical="center" indent="2"/>
      <protection locked="0"/>
    </xf>
    <xf numFmtId="49" fontId="16" fillId="0" borderId="10" xfId="1" applyNumberFormat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5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6" fillId="0" borderId="11" xfId="1" applyFont="1" applyBorder="1" applyAlignment="1">
      <alignment horizontal="right" vertical="center"/>
    </xf>
    <xf numFmtId="0" fontId="16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38" fontId="16" fillId="0" borderId="4" xfId="5" applyFont="1" applyBorder="1" applyAlignment="1" applyProtection="1">
      <alignment horizontal="center" vertical="center"/>
      <protection locked="0"/>
    </xf>
    <xf numFmtId="38" fontId="16" fillId="0" borderId="1" xfId="5" applyFont="1" applyBorder="1" applyAlignment="1" applyProtection="1">
      <alignment horizontal="center" vertical="center"/>
      <protection locked="0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6" fillId="0" borderId="41" xfId="1" applyFont="1" applyBorder="1" applyAlignment="1">
      <alignment vertical="center" shrinkToFit="1"/>
    </xf>
    <xf numFmtId="0" fontId="16" fillId="0" borderId="57" xfId="1" applyFont="1" applyBorder="1" applyAlignment="1">
      <alignment vertical="center" shrinkToFit="1"/>
    </xf>
    <xf numFmtId="179" fontId="16" fillId="0" borderId="4" xfId="5" applyNumberFormat="1" applyFont="1" applyBorder="1" applyAlignment="1" applyProtection="1">
      <alignment horizontal="center" vertical="center"/>
      <protection locked="0"/>
    </xf>
    <xf numFmtId="179" fontId="16" fillId="0" borderId="58" xfId="5" applyNumberFormat="1" applyFont="1" applyBorder="1" applyAlignment="1" applyProtection="1">
      <alignment horizontal="center" vertical="center"/>
      <protection locked="0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 shrinkToFit="1"/>
    </xf>
    <xf numFmtId="177" fontId="8" fillId="0" borderId="10" xfId="1" applyNumberFormat="1" applyFont="1" applyBorder="1" applyAlignment="1" applyProtection="1">
      <alignment horizontal="center" vertical="center" wrapText="1"/>
      <protection locked="0"/>
    </xf>
    <xf numFmtId="177" fontId="8" fillId="0" borderId="56" xfId="1" applyNumberFormat="1" applyFont="1" applyBorder="1" applyAlignment="1" applyProtection="1">
      <alignment horizontal="center" vertical="center" wrapText="1"/>
      <protection locked="0"/>
    </xf>
    <xf numFmtId="0" fontId="1" fillId="0" borderId="46" xfId="1" applyBorder="1" applyAlignment="1">
      <alignment horizontal="center" vertical="center" shrinkToFit="1"/>
    </xf>
    <xf numFmtId="0" fontId="1" fillId="0" borderId="47" xfId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56" fontId="23" fillId="0" borderId="1" xfId="0" applyNumberFormat="1" applyFont="1" applyBorder="1" applyAlignment="1" applyProtection="1">
      <alignment horizontal="center" vertical="center"/>
      <protection locked="0"/>
    </xf>
    <xf numFmtId="56" fontId="23" fillId="0" borderId="61" xfId="0" applyNumberFormat="1" applyFont="1" applyBorder="1" applyAlignment="1" applyProtection="1">
      <alignment horizontal="center" vertical="center"/>
      <protection locked="0"/>
    </xf>
    <xf numFmtId="0" fontId="1" fillId="0" borderId="35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7" fillId="0" borderId="3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177" fontId="11" fillId="0" borderId="29" xfId="4" applyNumberFormat="1" applyFont="1" applyBorder="1" applyAlignment="1">
      <alignment vertical="center"/>
    </xf>
    <xf numFmtId="177" fontId="11" fillId="0" borderId="30" xfId="4" applyNumberFormat="1" applyFont="1" applyBorder="1" applyAlignment="1">
      <alignment vertical="center"/>
    </xf>
    <xf numFmtId="177" fontId="11" fillId="0" borderId="31" xfId="4" applyNumberFormat="1" applyFont="1" applyBorder="1" applyAlignment="1">
      <alignment vertical="center"/>
    </xf>
    <xf numFmtId="177" fontId="6" fillId="0" borderId="6" xfId="4" applyNumberFormat="1" applyFont="1" applyBorder="1" applyAlignment="1">
      <alignment vertical="center"/>
    </xf>
    <xf numFmtId="177" fontId="6" fillId="0" borderId="4" xfId="4" applyNumberFormat="1" applyFont="1" applyBorder="1" applyAlignment="1">
      <alignment vertical="center"/>
    </xf>
    <xf numFmtId="177" fontId="6" fillId="0" borderId="7" xfId="4" applyNumberFormat="1" applyFont="1" applyBorder="1" applyAlignment="1">
      <alignment vertical="center"/>
    </xf>
    <xf numFmtId="176" fontId="6" fillId="0" borderId="27" xfId="4" applyNumberFormat="1" applyFont="1" applyBorder="1" applyAlignment="1">
      <alignment horizontal="center" vertical="center"/>
    </xf>
    <xf numFmtId="176" fontId="6" fillId="0" borderId="28" xfId="4" applyNumberFormat="1" applyFont="1" applyBorder="1" applyAlignment="1">
      <alignment horizontal="center" vertical="center"/>
    </xf>
    <xf numFmtId="178" fontId="6" fillId="0" borderId="11" xfId="4" applyNumberFormat="1" applyFont="1" applyBorder="1" applyAlignment="1" applyProtection="1">
      <alignment horizontal="right" vertical="center"/>
      <protection locked="0"/>
    </xf>
    <xf numFmtId="178" fontId="6" fillId="0" borderId="10" xfId="4" applyNumberFormat="1" applyFont="1" applyBorder="1" applyAlignment="1" applyProtection="1">
      <alignment horizontal="right" vertical="center"/>
      <protection locked="0"/>
    </xf>
    <xf numFmtId="0" fontId="1" fillId="0" borderId="3" xfId="4" applyBorder="1" applyAlignment="1">
      <alignment horizontal="left" vertical="center"/>
    </xf>
    <xf numFmtId="0" fontId="1" fillId="0" borderId="8" xfId="4" applyBorder="1" applyAlignment="1">
      <alignment horizontal="left" vertical="center"/>
    </xf>
    <xf numFmtId="0" fontId="1" fillId="0" borderId="1" xfId="4" applyBorder="1" applyAlignment="1">
      <alignment horizontal="left" vertical="center"/>
    </xf>
    <xf numFmtId="0" fontId="1" fillId="0" borderId="9" xfId="4" applyBorder="1" applyAlignment="1">
      <alignment horizontal="left" vertical="center"/>
    </xf>
    <xf numFmtId="0" fontId="17" fillId="0" borderId="3" xfId="4" applyFont="1" applyBorder="1" applyAlignment="1">
      <alignment horizontal="left" vertical="center"/>
    </xf>
    <xf numFmtId="0" fontId="1" fillId="0" borderId="5" xfId="4" applyBorder="1" applyAlignment="1">
      <alignment horizontal="center" vertical="center" shrinkToFit="1"/>
    </xf>
    <xf numFmtId="0" fontId="1" fillId="0" borderId="13" xfId="4" applyBorder="1" applyAlignment="1">
      <alignment horizontal="center" vertical="center" shrinkToFit="1"/>
    </xf>
    <xf numFmtId="0" fontId="1" fillId="0" borderId="2" xfId="4" applyBorder="1" applyAlignment="1">
      <alignment horizontal="center" vertical="center" shrinkToFit="1"/>
    </xf>
    <xf numFmtId="0" fontId="1" fillId="0" borderId="6" xfId="4" applyBorder="1" applyAlignment="1">
      <alignment horizontal="left" vertical="center"/>
    </xf>
    <xf numFmtId="0" fontId="1" fillId="0" borderId="4" xfId="4" applyBorder="1" applyAlignment="1">
      <alignment horizontal="left" vertical="center"/>
    </xf>
    <xf numFmtId="0" fontId="1" fillId="0" borderId="7" xfId="4" applyBorder="1" applyAlignment="1">
      <alignment horizontal="left" vertical="center"/>
    </xf>
    <xf numFmtId="0" fontId="1" fillId="0" borderId="3" xfId="4" applyBorder="1" applyAlignment="1">
      <alignment horizontal="center" vertical="center"/>
    </xf>
    <xf numFmtId="0" fontId="1" fillId="0" borderId="3" xfId="4" applyBorder="1" applyAlignment="1">
      <alignment horizontal="left" vertical="center" wrapText="1"/>
    </xf>
    <xf numFmtId="176" fontId="6" fillId="0" borderId="21" xfId="4" applyNumberFormat="1" applyFont="1" applyBorder="1" applyAlignment="1">
      <alignment horizontal="center" vertical="center"/>
    </xf>
    <xf numFmtId="176" fontId="6" fillId="0" borderId="23" xfId="4" applyNumberFormat="1" applyFont="1" applyBorder="1" applyAlignment="1">
      <alignment horizontal="center" vertical="center"/>
    </xf>
    <xf numFmtId="176" fontId="6" fillId="0" borderId="6" xfId="4" applyNumberFormat="1" applyFont="1" applyBorder="1" applyAlignment="1">
      <alignment horizontal="right" vertical="center"/>
    </xf>
    <xf numFmtId="176" fontId="6" fillId="0" borderId="7" xfId="4" applyNumberFormat="1" applyFont="1" applyBorder="1" applyAlignment="1">
      <alignment horizontal="right" vertical="center"/>
    </xf>
    <xf numFmtId="177" fontId="6" fillId="0" borderId="8" xfId="4" applyNumberFormat="1" applyFont="1" applyBorder="1" applyAlignment="1">
      <alignment vertical="center"/>
    </xf>
    <xf numFmtId="177" fontId="6" fillId="0" borderId="1" xfId="4" applyNumberFormat="1" applyFont="1" applyBorder="1" applyAlignment="1">
      <alignment vertical="center"/>
    </xf>
    <xf numFmtId="177" fontId="6" fillId="0" borderId="9" xfId="4" applyNumberFormat="1" applyFont="1" applyBorder="1" applyAlignment="1">
      <alignment vertical="center"/>
    </xf>
    <xf numFmtId="178" fontId="6" fillId="0" borderId="10" xfId="4" applyNumberFormat="1" applyFont="1" applyBorder="1" applyAlignment="1" applyProtection="1">
      <alignment horizontal="left" vertical="center"/>
      <protection locked="0"/>
    </xf>
    <xf numFmtId="178" fontId="6" fillId="0" borderId="12" xfId="4" applyNumberFormat="1" applyFont="1" applyBorder="1" applyAlignment="1" applyProtection="1">
      <alignment horizontal="left" vertical="center"/>
      <protection locked="0"/>
    </xf>
    <xf numFmtId="177" fontId="6" fillId="2" borderId="6" xfId="4" applyNumberFormat="1" applyFont="1" applyFill="1" applyBorder="1" applyAlignment="1">
      <alignment vertical="center"/>
    </xf>
    <xf numFmtId="177" fontId="6" fillId="2" borderId="4" xfId="4" applyNumberFormat="1" applyFont="1" applyFill="1" applyBorder="1" applyAlignment="1">
      <alignment vertical="center"/>
    </xf>
    <xf numFmtId="177" fontId="6" fillId="2" borderId="7" xfId="4" applyNumberFormat="1" applyFont="1" applyFill="1" applyBorder="1" applyAlignment="1">
      <alignment vertical="center"/>
    </xf>
    <xf numFmtId="176" fontId="6" fillId="2" borderId="21" xfId="4" applyNumberFormat="1" applyFont="1" applyFill="1" applyBorder="1" applyAlignment="1">
      <alignment horizontal="center" vertical="center"/>
    </xf>
    <xf numFmtId="176" fontId="6" fillId="2" borderId="23" xfId="4" applyNumberFormat="1" applyFont="1" applyFill="1" applyBorder="1" applyAlignment="1">
      <alignment horizontal="center" vertical="center"/>
    </xf>
    <xf numFmtId="176" fontId="6" fillId="2" borderId="27" xfId="4" applyNumberFormat="1" applyFont="1" applyFill="1" applyBorder="1" applyAlignment="1">
      <alignment horizontal="center" vertical="center"/>
    </xf>
    <xf numFmtId="176" fontId="6" fillId="2" borderId="28" xfId="4" applyNumberFormat="1" applyFont="1" applyFill="1" applyBorder="1" applyAlignment="1">
      <alignment horizontal="center" vertical="center"/>
    </xf>
    <xf numFmtId="176" fontId="6" fillId="0" borderId="6" xfId="4" applyNumberFormat="1" applyFont="1" applyBorder="1" applyAlignment="1">
      <alignment horizontal="center" vertical="center" shrinkToFit="1"/>
    </xf>
    <xf numFmtId="176" fontId="6" fillId="0" borderId="7" xfId="4" applyNumberFormat="1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horizontal="center" vertical="center" shrinkToFit="1"/>
    </xf>
    <xf numFmtId="176" fontId="6" fillId="0" borderId="15" xfId="4" applyNumberFormat="1" applyFont="1" applyBorder="1" applyAlignment="1">
      <alignment horizontal="center" vertical="center" shrinkToFit="1"/>
    </xf>
    <xf numFmtId="178" fontId="6" fillId="2" borderId="10" xfId="4" applyNumberFormat="1" applyFont="1" applyFill="1" applyBorder="1" applyAlignment="1" applyProtection="1">
      <alignment horizontal="left" vertical="center"/>
      <protection locked="0"/>
    </xf>
    <xf numFmtId="178" fontId="6" fillId="2" borderId="12" xfId="4" applyNumberFormat="1" applyFont="1" applyFill="1" applyBorder="1" applyAlignment="1" applyProtection="1">
      <alignment horizontal="left" vertical="center"/>
      <protection locked="0"/>
    </xf>
    <xf numFmtId="178" fontId="6" fillId="0" borderId="21" xfId="4" applyNumberFormat="1" applyFont="1" applyBorder="1" applyAlignment="1">
      <alignment horizontal="center" vertical="center"/>
    </xf>
    <xf numFmtId="178" fontId="6" fillId="0" borderId="22" xfId="4" applyNumberFormat="1" applyFont="1" applyBorder="1" applyAlignment="1">
      <alignment horizontal="center" vertical="center"/>
    </xf>
    <xf numFmtId="178" fontId="6" fillId="0" borderId="23" xfId="4" applyNumberFormat="1" applyFont="1" applyBorder="1" applyAlignment="1">
      <alignment horizontal="center" vertical="center"/>
    </xf>
    <xf numFmtId="178" fontId="6" fillId="0" borderId="24" xfId="4" applyNumberFormat="1" applyFont="1" applyBorder="1" applyAlignment="1">
      <alignment horizontal="center" vertical="center"/>
    </xf>
    <xf numFmtId="178" fontId="6" fillId="0" borderId="25" xfId="4" applyNumberFormat="1" applyFont="1" applyBorder="1" applyAlignment="1">
      <alignment horizontal="center" vertical="center"/>
    </xf>
    <xf numFmtId="178" fontId="6" fillId="0" borderId="26" xfId="4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6" fillId="0" borderId="5" xfId="4" applyFont="1" applyBorder="1" applyAlignment="1">
      <alignment horizontal="center" vertical="center" textRotation="255" wrapText="1"/>
    </xf>
    <xf numFmtId="0" fontId="6" fillId="0" borderId="13" xfId="4" applyFont="1" applyBorder="1" applyAlignment="1">
      <alignment horizontal="center" vertical="center" textRotation="255" wrapText="1"/>
    </xf>
    <xf numFmtId="0" fontId="6" fillId="0" borderId="2" xfId="4" applyFont="1" applyBorder="1" applyAlignment="1">
      <alignment horizontal="center" vertical="center" textRotation="255" wrapText="1"/>
    </xf>
    <xf numFmtId="0" fontId="1" fillId="0" borderId="3" xfId="4" applyBorder="1" applyAlignment="1">
      <alignment horizontal="center" vertical="center" wrapText="1"/>
    </xf>
    <xf numFmtId="0" fontId="1" fillId="0" borderId="6" xfId="4" applyBorder="1" applyAlignment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0" fontId="1" fillId="0" borderId="8" xfId="4" applyBorder="1" applyAlignment="1">
      <alignment horizontal="center" vertical="center" wrapText="1"/>
    </xf>
    <xf numFmtId="0" fontId="1" fillId="0" borderId="9" xfId="4" applyBorder="1" applyAlignment="1">
      <alignment horizontal="center" vertical="center" wrapText="1"/>
    </xf>
    <xf numFmtId="0" fontId="1" fillId="2" borderId="6" xfId="4" applyFill="1" applyBorder="1" applyAlignment="1">
      <alignment horizontal="center" vertical="center" shrinkToFit="1"/>
    </xf>
    <xf numFmtId="0" fontId="1" fillId="2" borderId="7" xfId="4" applyFill="1" applyBorder="1" applyAlignment="1">
      <alignment horizontal="center" vertical="center" shrinkToFit="1"/>
    </xf>
    <xf numFmtId="0" fontId="1" fillId="2" borderId="8" xfId="4" applyFill="1" applyBorder="1" applyAlignment="1">
      <alignment horizontal="center" vertical="center" shrinkToFit="1"/>
    </xf>
    <xf numFmtId="0" fontId="1" fillId="2" borderId="9" xfId="4" applyFill="1" applyBorder="1" applyAlignment="1">
      <alignment horizontal="center" vertical="center" shrinkToFit="1"/>
    </xf>
    <xf numFmtId="178" fontId="6" fillId="2" borderId="11" xfId="4" applyNumberFormat="1" applyFont="1" applyFill="1" applyBorder="1" applyAlignment="1" applyProtection="1">
      <alignment horizontal="right" vertical="center"/>
      <protection locked="0"/>
    </xf>
    <xf numFmtId="178" fontId="6" fillId="2" borderId="10" xfId="4" applyNumberFormat="1" applyFont="1" applyFill="1" applyBorder="1" applyAlignment="1" applyProtection="1">
      <alignment horizontal="right" vertical="center"/>
      <protection locked="0"/>
    </xf>
    <xf numFmtId="0" fontId="1" fillId="0" borderId="5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176" fontId="6" fillId="0" borderId="19" xfId="4" applyNumberFormat="1" applyFont="1" applyBorder="1" applyAlignment="1">
      <alignment horizontal="center" vertical="center" shrinkToFit="1"/>
    </xf>
    <xf numFmtId="176" fontId="6" fillId="0" borderId="20" xfId="4" applyNumberFormat="1" applyFont="1" applyBorder="1" applyAlignment="1">
      <alignment horizontal="center" vertical="center" shrinkToFit="1"/>
    </xf>
    <xf numFmtId="0" fontId="1" fillId="0" borderId="11" xfId="4" applyBorder="1" applyAlignment="1">
      <alignment vertical="center"/>
    </xf>
    <xf numFmtId="0" fontId="1" fillId="0" borderId="12" xfId="4" applyBorder="1" applyAlignment="1">
      <alignment vertical="center"/>
    </xf>
    <xf numFmtId="0" fontId="1" fillId="0" borderId="10" xfId="4" applyBorder="1" applyAlignment="1">
      <alignment vertical="center"/>
    </xf>
    <xf numFmtId="0" fontId="1" fillId="0" borderId="6" xfId="4" applyBorder="1" applyAlignment="1">
      <alignment horizontal="center" vertical="center" shrinkToFit="1"/>
    </xf>
    <xf numFmtId="0" fontId="1" fillId="0" borderId="8" xfId="4" applyBorder="1" applyAlignment="1">
      <alignment horizontal="center" vertical="center" shrinkToFit="1"/>
    </xf>
    <xf numFmtId="0" fontId="1" fillId="0" borderId="6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6" xfId="4" applyBorder="1" applyAlignment="1">
      <alignment horizontal="center" shrinkToFit="1"/>
    </xf>
    <xf numFmtId="0" fontId="1" fillId="0" borderId="14" xfId="4" applyBorder="1" applyAlignment="1">
      <alignment horizontal="center" shrinkToFit="1"/>
    </xf>
    <xf numFmtId="0" fontId="1" fillId="0" borderId="14" xfId="4" applyBorder="1" applyAlignment="1">
      <alignment horizontal="center" vertical="top" shrinkToFit="1"/>
    </xf>
    <xf numFmtId="0" fontId="1" fillId="0" borderId="8" xfId="4" applyBorder="1" applyAlignment="1">
      <alignment horizontal="center" vertical="top" shrinkToFit="1"/>
    </xf>
    <xf numFmtId="0" fontId="1" fillId="0" borderId="11" xfId="4" applyBorder="1" applyAlignment="1">
      <alignment horizontal="left" vertical="center"/>
    </xf>
    <xf numFmtId="0" fontId="1" fillId="0" borderId="12" xfId="4" applyBorder="1" applyAlignment="1">
      <alignment horizontal="left" vertical="center"/>
    </xf>
    <xf numFmtId="0" fontId="1" fillId="0" borderId="10" xfId="4" applyBorder="1" applyAlignment="1">
      <alignment horizontal="left" vertical="center"/>
    </xf>
    <xf numFmtId="0" fontId="1" fillId="0" borderId="3" xfId="4" applyBorder="1" applyAlignment="1">
      <alignment vertical="center"/>
    </xf>
    <xf numFmtId="0" fontId="17" fillId="0" borderId="11" xfId="4" applyFont="1" applyBorder="1" applyAlignment="1">
      <alignment horizontal="left" vertical="center"/>
    </xf>
    <xf numFmtId="0" fontId="1" fillId="0" borderId="14" xfId="4" applyBorder="1" applyAlignment="1">
      <alignment horizontal="center" vertical="center" shrinkToFit="1"/>
    </xf>
    <xf numFmtId="0" fontId="1" fillId="0" borderId="5" xfId="4" applyBorder="1" applyAlignment="1">
      <alignment horizontal="center" vertical="center" wrapText="1" shrinkToFit="1"/>
    </xf>
    <xf numFmtId="0" fontId="1" fillId="0" borderId="13" xfId="4" applyBorder="1" applyAlignment="1">
      <alignment horizontal="center" vertical="center" wrapText="1" shrinkToFit="1"/>
    </xf>
    <xf numFmtId="0" fontId="1" fillId="0" borderId="2" xfId="4" applyBorder="1" applyAlignment="1">
      <alignment horizontal="center" vertical="center" wrapText="1" shrinkToFit="1"/>
    </xf>
    <xf numFmtId="0" fontId="1" fillId="0" borderId="13" xfId="4" applyBorder="1" applyAlignment="1">
      <alignment horizontal="center" vertical="center"/>
    </xf>
    <xf numFmtId="0" fontId="6" fillId="0" borderId="0" xfId="4" applyFont="1" applyAlignment="1">
      <alignment horizontal="center"/>
    </xf>
  </cellXfs>
  <cellStyles count="6">
    <cellStyle name="桁区切り" xfId="5" builtinId="6"/>
    <cellStyle name="標準" xfId="0" builtinId="0"/>
    <cellStyle name="標準_イベント時九石ドーム全体申込書" xfId="1" xr:uid="{7B0E674D-03E9-4287-9392-E77ED06A0309}"/>
    <cellStyle name="標準_イベント時九石ドーム利用内訳表" xfId="4" xr:uid="{E2230648-A8E4-48CC-8A94-E1101A1F9942}"/>
    <cellStyle name="標準_九石ドーム会議室申込書（一般）" xfId="3" xr:uid="{465E9F7D-D26E-4685-B886-54D5672FFD85}"/>
    <cellStyle name="標準_野球場申込書" xfId="2" xr:uid="{5938566B-73AE-4C6D-9394-C62FC29A677B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FD7C-9A3E-4475-BFCB-065D57EE4BDF}">
  <sheetPr>
    <pageSetUpPr fitToPage="1"/>
  </sheetPr>
  <dimension ref="A1:AC33"/>
  <sheetViews>
    <sheetView tabSelected="1" view="pageBreakPreview" topLeftCell="A2" zoomScaleNormal="75" zoomScaleSheetLayoutView="100" workbookViewId="0">
      <selection activeCell="P20" sqref="P20:Q20"/>
    </sheetView>
  </sheetViews>
  <sheetFormatPr defaultColWidth="8.875" defaultRowHeight="13.5"/>
  <cols>
    <col min="1" max="1" width="13.875" style="2" customWidth="1"/>
    <col min="2" max="2" width="2.625" style="2" customWidth="1"/>
    <col min="3" max="4" width="4.125" style="2" customWidth="1"/>
    <col min="5" max="5" width="2.625" style="2" customWidth="1"/>
    <col min="6" max="13" width="4.125" style="2" customWidth="1"/>
    <col min="14" max="14" width="2.625" style="2" customWidth="1"/>
    <col min="15" max="16" width="4.125" style="2" customWidth="1"/>
    <col min="17" max="17" width="2.625" style="2" customWidth="1"/>
    <col min="18" max="21" width="4.125" style="2" customWidth="1"/>
    <col min="22" max="22" width="4.125" style="3" customWidth="1"/>
    <col min="23" max="23" width="4.125" style="2" customWidth="1"/>
    <col min="24" max="24" width="4.125" style="3" customWidth="1"/>
    <col min="25" max="25" width="16.5" style="2" bestFit="1" customWidth="1"/>
    <col min="26" max="26" width="11.625" style="2" bestFit="1" customWidth="1"/>
    <col min="27" max="29" width="8.875" style="2" customWidth="1"/>
    <col min="30" max="16384" width="8.875" style="2"/>
  </cols>
  <sheetData>
    <row r="1" spans="1:27" hidden="1">
      <c r="V1" s="2" t="str">
        <f>B24&amp;D24&amp;F24&amp;G24&amp;H24&amp;I24&amp;J24</f>
        <v>令和年月日</v>
      </c>
      <c r="W1" s="9" t="e">
        <f>DATEVALUE(V1)</f>
        <v>#VALUE!</v>
      </c>
      <c r="X1" s="27" t="e">
        <f>TEXT(W1,"aaa")</f>
        <v>#VALUE!</v>
      </c>
      <c r="Y1" s="70">
        <f ca="1">NOW()</f>
        <v>45646.633854398147</v>
      </c>
      <c r="Z1" s="68">
        <f ca="1">Y1</f>
        <v>45646.633854398147</v>
      </c>
      <c r="AA1" s="69" t="str">
        <f ca="1">TEXT(Z1,"ggge年m月ｄ日")</f>
        <v>令和6年12月20日</v>
      </c>
    </row>
    <row r="2" spans="1:27" ht="14.25">
      <c r="A2" s="1" t="s">
        <v>0</v>
      </c>
      <c r="X2" s="4"/>
    </row>
    <row r="3" spans="1:27" ht="30" customHeight="1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7" ht="14.4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7" ht="14.25">
      <c r="P5" s="31"/>
      <c r="Q5" s="11" t="s">
        <v>2</v>
      </c>
      <c r="R5" s="31" t="str">
        <f ca="1">LEFT(AA1,2)</f>
        <v>令和</v>
      </c>
      <c r="S5" s="41"/>
      <c r="T5" s="31" t="s">
        <v>4</v>
      </c>
      <c r="U5" s="41"/>
      <c r="V5" s="12" t="s">
        <v>5</v>
      </c>
      <c r="W5" s="41"/>
      <c r="X5" s="12" t="s">
        <v>6</v>
      </c>
    </row>
    <row r="6" spans="1:27" ht="14.25" thickBot="1"/>
    <row r="7" spans="1:27" ht="24" customHeight="1">
      <c r="A7" s="75" t="s">
        <v>7</v>
      </c>
      <c r="B7" s="113"/>
      <c r="C7" s="113"/>
      <c r="D7" s="113"/>
      <c r="E7" s="113" ph="1"/>
      <c r="F7" s="113" ph="1"/>
      <c r="G7" s="113" ph="1"/>
      <c r="H7" s="113" ph="1"/>
      <c r="I7" s="113" ph="1"/>
      <c r="J7" s="113" ph="1"/>
      <c r="K7" s="113" ph="1"/>
      <c r="L7" s="113" ph="1"/>
      <c r="M7" s="113" ph="1"/>
      <c r="N7" s="113" ph="1"/>
      <c r="O7" s="113" ph="1"/>
      <c r="P7" s="113" ph="1"/>
      <c r="Q7" s="113" ph="1"/>
      <c r="R7" s="113" ph="1"/>
      <c r="S7" s="113" ph="1"/>
      <c r="T7" s="113" ph="1"/>
      <c r="U7" s="113" ph="1"/>
      <c r="V7" s="113" ph="1"/>
      <c r="W7" s="113" ph="1"/>
      <c r="X7" s="114" ph="1"/>
    </row>
    <row r="8" spans="1:27" ht="43.5" customHeight="1">
      <c r="A8" s="57" t="s">
        <v>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6"/>
    </row>
    <row r="9" spans="1:27" ht="24" customHeight="1">
      <c r="A9" s="76" t="s">
        <v>7</v>
      </c>
      <c r="B9" s="117"/>
      <c r="C9" s="117"/>
      <c r="D9" s="117"/>
      <c r="E9" s="117" ph="1"/>
      <c r="F9" s="117" ph="1"/>
      <c r="G9" s="117" ph="1"/>
      <c r="H9" s="117" ph="1"/>
      <c r="I9" s="117" ph="1"/>
      <c r="J9" s="117" ph="1"/>
      <c r="K9" s="117" ph="1"/>
      <c r="L9" s="117" ph="1"/>
      <c r="M9" s="117" ph="1"/>
      <c r="N9" s="117" ph="1"/>
      <c r="O9" s="117" ph="1"/>
      <c r="P9" s="117" ph="1"/>
      <c r="Q9" s="117" ph="1"/>
      <c r="R9" s="117" ph="1"/>
      <c r="S9" s="117" ph="1"/>
      <c r="T9" s="117" ph="1"/>
      <c r="U9" s="117" ph="1"/>
      <c r="V9" s="117" ph="1"/>
      <c r="W9" s="117" ph="1"/>
      <c r="X9" s="118" ph="1"/>
    </row>
    <row r="10" spans="1:27" ht="38.25" customHeight="1">
      <c r="A10" s="57" t="s">
        <v>161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6"/>
    </row>
    <row r="11" spans="1:27" ht="14.25">
      <c r="A11" s="58"/>
      <c r="B11" s="6" t="s">
        <v>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2"/>
    </row>
    <row r="12" spans="1:27" ht="13.5" customHeight="1">
      <c r="A12" s="103" t="s">
        <v>10</v>
      </c>
      <c r="B12" s="98" t="s">
        <v>11</v>
      </c>
      <c r="C12" s="99"/>
      <c r="D12" s="99"/>
      <c r="E12" s="100"/>
      <c r="F12" s="100"/>
      <c r="G12" s="100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2"/>
      <c r="T12" s="105" t="s">
        <v>12</v>
      </c>
      <c r="U12" s="106"/>
      <c r="V12" s="106"/>
      <c r="W12" s="106"/>
      <c r="X12" s="107"/>
    </row>
    <row r="13" spans="1:27" ht="24.95" customHeight="1">
      <c r="A13" s="104"/>
      <c r="B13" s="29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28"/>
      <c r="T13" s="109" t="s">
        <v>13</v>
      </c>
      <c r="U13" s="110"/>
      <c r="V13" s="110"/>
      <c r="W13" s="110"/>
      <c r="X13" s="111"/>
    </row>
    <row r="14" spans="1:27" ht="9.75" customHeight="1">
      <c r="A14" s="59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56"/>
    </row>
    <row r="15" spans="1:27" ht="35.1" customHeight="1">
      <c r="A15" s="60" t="s">
        <v>162</v>
      </c>
      <c r="B15" s="30"/>
      <c r="C15" s="7" t="s">
        <v>172</v>
      </c>
      <c r="D15" s="119"/>
      <c r="E15" s="119"/>
      <c r="F15" s="8" t="s">
        <v>14</v>
      </c>
      <c r="G15" s="120"/>
      <c r="H15" s="120"/>
      <c r="I15" s="77" t="s">
        <v>173</v>
      </c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6"/>
    </row>
    <row r="16" spans="1:27" ht="35.1" customHeight="1" thickBot="1">
      <c r="A16" s="61" t="s">
        <v>163</v>
      </c>
      <c r="B16" s="43" t="s">
        <v>141</v>
      </c>
      <c r="C16" s="121"/>
      <c r="D16" s="121"/>
      <c r="E16" s="44" t="s">
        <v>142</v>
      </c>
      <c r="F16" s="121"/>
      <c r="G16" s="121"/>
      <c r="H16" s="45" t="s">
        <v>14</v>
      </c>
      <c r="I16" s="121"/>
      <c r="J16" s="121"/>
      <c r="K16" s="46"/>
      <c r="L16" s="122" t="s">
        <v>167</v>
      </c>
      <c r="M16" s="123"/>
      <c r="N16" s="124"/>
      <c r="O16" s="47" t="s">
        <v>141</v>
      </c>
      <c r="P16" s="121"/>
      <c r="Q16" s="121"/>
      <c r="R16" s="44" t="s">
        <v>142</v>
      </c>
      <c r="S16" s="121"/>
      <c r="T16" s="121"/>
      <c r="U16" s="45" t="s">
        <v>14</v>
      </c>
      <c r="V16" s="121"/>
      <c r="W16" s="121"/>
      <c r="X16" s="48"/>
    </row>
    <row r="17" spans="1:29" ht="24" customHeight="1">
      <c r="A17" s="75" t="s">
        <v>7</v>
      </c>
      <c r="B17" s="113"/>
      <c r="C17" s="113"/>
      <c r="D17" s="113"/>
      <c r="E17" s="113" ph="1"/>
      <c r="F17" s="113" ph="1"/>
      <c r="G17" s="113" ph="1"/>
      <c r="H17" s="113" ph="1"/>
      <c r="I17" s="113" ph="1"/>
      <c r="J17" s="113" ph="1"/>
      <c r="K17" s="113" ph="1"/>
      <c r="L17" s="113" ph="1"/>
      <c r="M17" s="113" ph="1"/>
      <c r="N17" s="113" ph="1"/>
      <c r="O17" s="113" ph="1"/>
      <c r="P17" s="113" ph="1"/>
      <c r="Q17" s="113" ph="1"/>
      <c r="R17" s="113" ph="1"/>
      <c r="S17" s="113" ph="1"/>
      <c r="T17" s="113" ph="1"/>
      <c r="U17" s="113" ph="1"/>
      <c r="V17" s="113" ph="1"/>
      <c r="W17" s="113" ph="1"/>
      <c r="X17" s="114" ph="1"/>
    </row>
    <row r="18" spans="1:29" ht="37.5" customHeight="1">
      <c r="A18" s="57" t="s">
        <v>15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6"/>
    </row>
    <row r="19" spans="1:29" ht="35.1" customHeight="1">
      <c r="A19" s="60" t="s">
        <v>164</v>
      </c>
      <c r="B19" s="30"/>
      <c r="C19" s="7" t="s">
        <v>172</v>
      </c>
      <c r="D19" s="119"/>
      <c r="E19" s="119"/>
      <c r="F19" s="8" t="s">
        <v>14</v>
      </c>
      <c r="G19" s="120"/>
      <c r="H19" s="120"/>
      <c r="I19" s="77" t="s">
        <v>173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6"/>
    </row>
    <row r="20" spans="1:29" ht="35.1" customHeight="1" thickBot="1">
      <c r="A20" s="61" t="s">
        <v>165</v>
      </c>
      <c r="B20" s="43" t="s">
        <v>141</v>
      </c>
      <c r="C20" s="121"/>
      <c r="D20" s="121"/>
      <c r="E20" s="44" t="s">
        <v>142</v>
      </c>
      <c r="F20" s="121"/>
      <c r="G20" s="121"/>
      <c r="H20" s="45" t="s">
        <v>14</v>
      </c>
      <c r="I20" s="121"/>
      <c r="J20" s="121"/>
      <c r="K20" s="49"/>
      <c r="L20" s="122" t="s">
        <v>171</v>
      </c>
      <c r="M20" s="123"/>
      <c r="N20" s="124"/>
      <c r="O20" s="47" t="s">
        <v>141</v>
      </c>
      <c r="P20" s="121"/>
      <c r="Q20" s="121"/>
      <c r="R20" s="44" t="s">
        <v>142</v>
      </c>
      <c r="S20" s="121"/>
      <c r="T20" s="121"/>
      <c r="U20" s="45" t="s">
        <v>14</v>
      </c>
      <c r="V20" s="121"/>
      <c r="W20" s="121"/>
      <c r="X20" s="48"/>
    </row>
    <row r="21" spans="1:29" ht="21.95" customHeight="1" thickBot="1">
      <c r="A21" s="62"/>
    </row>
    <row r="22" spans="1:29" ht="35.1" customHeight="1">
      <c r="A22" s="63" t="s">
        <v>139</v>
      </c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</row>
    <row r="23" spans="1:29" ht="35.1" customHeight="1">
      <c r="A23" s="57" t="s">
        <v>140</v>
      </c>
      <c r="B23" s="135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7"/>
    </row>
    <row r="24" spans="1:29" ht="41.25" customHeight="1">
      <c r="A24" s="71" t="s">
        <v>166</v>
      </c>
      <c r="B24" s="148" t="s">
        <v>3</v>
      </c>
      <c r="C24" s="149"/>
      <c r="D24" s="138"/>
      <c r="E24" s="138"/>
      <c r="F24" s="72" t="s">
        <v>4</v>
      </c>
      <c r="G24" s="50"/>
      <c r="H24" s="72" t="s">
        <v>5</v>
      </c>
      <c r="I24" s="50"/>
      <c r="J24" s="72" t="s">
        <v>6</v>
      </c>
      <c r="K24" s="73" t="s">
        <v>16</v>
      </c>
      <c r="L24" s="51" t="str">
        <f>IF(OR(D24="",G24="",I24=""),"",X1)</f>
        <v/>
      </c>
      <c r="M24" s="74" t="s">
        <v>17</v>
      </c>
      <c r="O24" s="52"/>
      <c r="P24" s="53"/>
      <c r="Q24" s="32" t="s">
        <v>18</v>
      </c>
      <c r="R24" s="54"/>
      <c r="S24" s="32" t="s">
        <v>19</v>
      </c>
      <c r="T24" s="53"/>
      <c r="U24" s="32" t="s">
        <v>18</v>
      </c>
      <c r="V24" s="54"/>
      <c r="W24" s="35"/>
      <c r="X24" s="55"/>
      <c r="AB24" s="10"/>
      <c r="AC24" s="10"/>
    </row>
    <row r="25" spans="1:29" ht="14.25">
      <c r="A25" s="64" t="s">
        <v>20</v>
      </c>
      <c r="B25" s="139" t="s">
        <v>158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1"/>
    </row>
    <row r="26" spans="1:29" ht="14.25">
      <c r="A26" s="65" t="s">
        <v>21</v>
      </c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4"/>
    </row>
    <row r="27" spans="1:29" ht="14.25">
      <c r="A27" s="66" t="s">
        <v>22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7"/>
    </row>
    <row r="28" spans="1:29" ht="35.1" customHeight="1">
      <c r="A28" s="67" t="s">
        <v>23</v>
      </c>
      <c r="B28" s="127" t="s">
        <v>24</v>
      </c>
      <c r="C28" s="128"/>
      <c r="D28" s="128"/>
      <c r="E28" s="128"/>
      <c r="F28" s="128"/>
      <c r="G28" s="129" t="s">
        <v>25</v>
      </c>
      <c r="H28" s="129"/>
      <c r="I28" s="131" t="s">
        <v>26</v>
      </c>
      <c r="J28" s="131"/>
      <c r="K28" s="131"/>
      <c r="L28" s="131"/>
      <c r="M28" s="131"/>
      <c r="N28" s="131"/>
      <c r="O28" s="13" t="s">
        <v>25</v>
      </c>
      <c r="P28" s="13"/>
      <c r="Q28" s="128" t="s">
        <v>27</v>
      </c>
      <c r="R28" s="128"/>
      <c r="S28" s="128"/>
      <c r="T28" s="128"/>
      <c r="U28" s="128"/>
      <c r="V28" s="128"/>
      <c r="W28" s="128"/>
      <c r="X28" s="130"/>
    </row>
    <row r="29" spans="1:29" ht="17.100000000000001" customHeight="1">
      <c r="A29" s="103" t="s">
        <v>179</v>
      </c>
      <c r="B29" s="152" t="s">
        <v>28</v>
      </c>
      <c r="C29" s="150"/>
      <c r="D29" s="150"/>
      <c r="E29" s="150"/>
      <c r="F29" s="155"/>
      <c r="G29" s="155"/>
      <c r="H29" s="150" t="s">
        <v>29</v>
      </c>
      <c r="I29" s="157"/>
      <c r="J29" s="152" t="s">
        <v>148</v>
      </c>
      <c r="K29" s="150"/>
      <c r="L29" s="157"/>
      <c r="M29" s="152" t="s">
        <v>149</v>
      </c>
      <c r="N29" s="150"/>
      <c r="O29" s="150"/>
      <c r="P29" s="150"/>
      <c r="Q29" s="150"/>
      <c r="R29" s="150"/>
      <c r="S29" s="183"/>
      <c r="T29" s="178" t="s">
        <v>150</v>
      </c>
      <c r="U29" s="150"/>
      <c r="V29" s="150"/>
      <c r="W29" s="150"/>
      <c r="X29" s="179"/>
    </row>
    <row r="30" spans="1:29" ht="17.100000000000001" customHeight="1">
      <c r="A30" s="104"/>
      <c r="B30" s="153"/>
      <c r="C30" s="154"/>
      <c r="D30" s="154"/>
      <c r="E30" s="154"/>
      <c r="F30" s="156"/>
      <c r="G30" s="156"/>
      <c r="H30" s="154"/>
      <c r="I30" s="158"/>
      <c r="J30" s="153"/>
      <c r="K30" s="154"/>
      <c r="L30" s="158"/>
      <c r="M30" s="174" t="s">
        <v>170</v>
      </c>
      <c r="N30" s="175"/>
      <c r="O30" s="175"/>
      <c r="P30" s="175"/>
      <c r="Q30" s="176"/>
      <c r="R30" s="176"/>
      <c r="S30" s="177"/>
      <c r="T30" s="180" t="s">
        <v>151</v>
      </c>
      <c r="U30" s="181"/>
      <c r="V30" s="181"/>
      <c r="W30" s="181"/>
      <c r="X30" s="182"/>
    </row>
    <row r="31" spans="1:29" ht="28.5" customHeight="1">
      <c r="A31" s="159" t="s">
        <v>143</v>
      </c>
      <c r="B31" s="150"/>
      <c r="C31" s="150" t="s">
        <v>147</v>
      </c>
      <c r="D31" s="150"/>
      <c r="E31" s="150"/>
      <c r="F31" s="150"/>
      <c r="G31" s="161"/>
      <c r="H31" s="161"/>
      <c r="I31" s="150" t="s">
        <v>144</v>
      </c>
      <c r="J31" s="150" t="s">
        <v>145</v>
      </c>
      <c r="K31" s="150" t="s">
        <v>146</v>
      </c>
      <c r="L31" s="157"/>
      <c r="M31" s="152" t="s">
        <v>152</v>
      </c>
      <c r="N31" s="157"/>
      <c r="O31" s="165" t="s">
        <v>153</v>
      </c>
      <c r="P31" s="165"/>
      <c r="Q31" s="165"/>
      <c r="R31" s="165"/>
      <c r="S31" s="166" t="s">
        <v>154</v>
      </c>
      <c r="T31" s="167"/>
      <c r="U31" s="168"/>
      <c r="V31" s="169" t="s">
        <v>155</v>
      </c>
      <c r="W31" s="169"/>
      <c r="X31" s="170"/>
    </row>
    <row r="32" spans="1:29" ht="14.25" thickBot="1">
      <c r="A32" s="160"/>
      <c r="B32" s="151"/>
      <c r="C32" s="151"/>
      <c r="D32" s="151"/>
      <c r="E32" s="151"/>
      <c r="F32" s="151"/>
      <c r="G32" s="162"/>
      <c r="H32" s="162"/>
      <c r="I32" s="151"/>
      <c r="J32" s="151"/>
      <c r="K32" s="151"/>
      <c r="L32" s="163"/>
      <c r="M32" s="164"/>
      <c r="N32" s="163"/>
      <c r="O32" s="171" t="s">
        <v>156</v>
      </c>
      <c r="P32" s="172"/>
      <c r="Q32" s="172"/>
      <c r="R32" s="172"/>
      <c r="S32" s="172"/>
      <c r="T32" s="172"/>
      <c r="U32" s="172"/>
      <c r="V32" s="172"/>
      <c r="W32" s="172"/>
      <c r="X32" s="173"/>
    </row>
    <row r="33" spans="23:23" ht="31.5" customHeight="1">
      <c r="W33" s="34" t="s">
        <v>157</v>
      </c>
    </row>
  </sheetData>
  <sheetProtection algorithmName="SHA-512" hashValue="3NmULP9kCP0Fr2BGCH/r5ptynrUEAbIZsW3mrCncB3675yNnZCU3JojQepw36mKmS97DNWvxMbUE0KiTisxMxg==" saltValue="JypaEDDfVBKieSBhepNc/Q==" spinCount="100000" sheet="1" selectLockedCells="1"/>
  <mergeCells count="63">
    <mergeCell ref="M30:P30"/>
    <mergeCell ref="Q30:S30"/>
    <mergeCell ref="T29:X29"/>
    <mergeCell ref="T30:X30"/>
    <mergeCell ref="M29:S29"/>
    <mergeCell ref="M31:N32"/>
    <mergeCell ref="O31:R31"/>
    <mergeCell ref="S31:U31"/>
    <mergeCell ref="V31:X31"/>
    <mergeCell ref="O32:X32"/>
    <mergeCell ref="J31:J32"/>
    <mergeCell ref="K31:K32"/>
    <mergeCell ref="A29:A30"/>
    <mergeCell ref="B29:E30"/>
    <mergeCell ref="F29:G30"/>
    <mergeCell ref="H29:I30"/>
    <mergeCell ref="J29:L30"/>
    <mergeCell ref="A31:A32"/>
    <mergeCell ref="B31:B32"/>
    <mergeCell ref="C31:F32"/>
    <mergeCell ref="G31:H32"/>
    <mergeCell ref="I31:I32"/>
    <mergeCell ref="L31:L32"/>
    <mergeCell ref="B28:F28"/>
    <mergeCell ref="G28:H28"/>
    <mergeCell ref="Q28:X28"/>
    <mergeCell ref="I28:N28"/>
    <mergeCell ref="C20:D20"/>
    <mergeCell ref="F20:G20"/>
    <mergeCell ref="I20:J20"/>
    <mergeCell ref="B22:X22"/>
    <mergeCell ref="B23:X23"/>
    <mergeCell ref="D24:E24"/>
    <mergeCell ref="B25:X27"/>
    <mergeCell ref="L20:N20"/>
    <mergeCell ref="P20:Q20"/>
    <mergeCell ref="S20:T20"/>
    <mergeCell ref="V20:W20"/>
    <mergeCell ref="B24:C24"/>
    <mergeCell ref="B17:X17"/>
    <mergeCell ref="B18:X18"/>
    <mergeCell ref="D19:E19"/>
    <mergeCell ref="G19:H19"/>
    <mergeCell ref="J19:X19"/>
    <mergeCell ref="L16:N16"/>
    <mergeCell ref="P16:Q16"/>
    <mergeCell ref="S16:T16"/>
    <mergeCell ref="V16:W16"/>
    <mergeCell ref="J15:X15"/>
    <mergeCell ref="D15:E15"/>
    <mergeCell ref="G15:H15"/>
    <mergeCell ref="C16:D16"/>
    <mergeCell ref="F16:G16"/>
    <mergeCell ref="I16:J16"/>
    <mergeCell ref="A12:A13"/>
    <mergeCell ref="T12:X12"/>
    <mergeCell ref="C13:R13"/>
    <mergeCell ref="T13:X13"/>
    <mergeCell ref="A3:X3"/>
    <mergeCell ref="B7:X7"/>
    <mergeCell ref="B8:X8"/>
    <mergeCell ref="B9:X9"/>
    <mergeCell ref="B10:X10"/>
  </mergeCells>
  <phoneticPr fontId="3"/>
  <conditionalFormatting sqref="L24">
    <cfRule type="expression" dxfId="7" priority="1">
      <formula>$AC$24=1</formula>
    </cfRule>
  </conditionalFormatting>
  <conditionalFormatting sqref="AC24">
    <cfRule type="expression" dxfId="6" priority="2">
      <formula>$BB$13="1"</formula>
    </cfRule>
  </conditionalFormatting>
  <dataValidations count="3">
    <dataValidation imeMode="hiragana" allowBlank="1" showInputMessage="1" showErrorMessage="1" sqref="B8:X8 B10:X10 B22:X23 B18:X18 S12:S13 H12:R12 C13:R13 J15:X15 J19:X19" xr:uid="{A228CD82-1162-4BF9-BA9A-79D624802D77}"/>
    <dataValidation imeMode="off" allowBlank="1" showInputMessage="1" showErrorMessage="1" sqref="T24 I16:J16 V31 B16:C16 O20:T20 I20:J20 B20:C20 V16:W16 G31 F29 O16:T16 V24:W24 D15:E15 G15:H15 E16:G16 E20:G20 D24:E24 G24 I24 P24 R24 V20:W20 D19:E19 G19:H19" xr:uid="{3DC7D5B6-F214-4E47-8978-FD709DA70481}"/>
    <dataValidation imeMode="fullKatakana" allowBlank="1" showInputMessage="1" showErrorMessage="1" sqref="B7:X7 B9:X9 B17:X17" xr:uid="{6C28DA1F-C65F-4E08-A46E-47AB11ED4693}"/>
  </dataValidations>
  <printOptions horizontalCentered="1" verticalCentered="1"/>
  <pageMargins left="0.51181102362204722" right="0.19685039370078741" top="0.74803149606299213" bottom="0.74803149606299213" header="0.35433070866141736" footer="3.937007874015748E-2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B635-FE8B-485B-993B-47E4A999B29D}">
  <sheetPr>
    <pageSetUpPr fitToPage="1"/>
  </sheetPr>
  <dimension ref="A1:V94"/>
  <sheetViews>
    <sheetView view="pageBreakPreview" zoomScale="82" zoomScaleNormal="100" zoomScaleSheetLayoutView="82" workbookViewId="0">
      <selection activeCell="I7" sqref="I7:K7"/>
    </sheetView>
  </sheetViews>
  <sheetFormatPr defaultColWidth="8.875" defaultRowHeight="13.5"/>
  <cols>
    <col min="1" max="1" width="5.375" style="21" customWidth="1"/>
    <col min="2" max="2" width="12.625" style="21" customWidth="1"/>
    <col min="3" max="3" width="17.625" style="21" customWidth="1"/>
    <col min="4" max="4" width="14.625" style="21" customWidth="1"/>
    <col min="5" max="5" width="27.625" style="21" customWidth="1"/>
    <col min="6" max="6" width="11.125" style="22" customWidth="1"/>
    <col min="7" max="7" width="11.625" style="23" customWidth="1"/>
    <col min="8" max="8" width="9.625" style="21" customWidth="1"/>
    <col min="9" max="21" width="3.75" style="21" customWidth="1"/>
    <col min="22" max="22" width="8.875" style="21"/>
    <col min="23" max="23" width="7" style="21" customWidth="1"/>
    <col min="24" max="16384" width="8.875" style="21"/>
  </cols>
  <sheetData>
    <row r="1" spans="1:22" ht="18" customHeight="1">
      <c r="A1" s="14" t="s">
        <v>0</v>
      </c>
    </row>
    <row r="2" spans="1:22" ht="12" customHeight="1">
      <c r="A2" s="237" t="s">
        <v>30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spans="1:22" ht="12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</row>
    <row r="4" spans="1:22" ht="17.25" customHeight="1">
      <c r="A4" s="15"/>
      <c r="B4" s="15"/>
      <c r="C4" s="15"/>
      <c r="D4" s="15"/>
      <c r="E4" s="16"/>
      <c r="F4" s="17"/>
      <c r="G4" s="18"/>
      <c r="H4" s="18"/>
      <c r="I4" s="18"/>
      <c r="J4" s="18"/>
      <c r="K4" s="18"/>
      <c r="L4" s="18" t="s">
        <v>168</v>
      </c>
      <c r="M4" s="18"/>
      <c r="N4" s="280" t="str">
        <f ca="1">'イベント時全体利用申込書 '!R5</f>
        <v>令和</v>
      </c>
      <c r="O4" s="280"/>
      <c r="P4" s="25"/>
      <c r="Q4" s="18" t="s">
        <v>106</v>
      </c>
      <c r="R4" s="25"/>
      <c r="S4" s="18" t="s">
        <v>105</v>
      </c>
      <c r="T4" s="25"/>
      <c r="U4" s="18" t="s">
        <v>104</v>
      </c>
    </row>
    <row r="5" spans="1:22" ht="7.5" customHeight="1"/>
    <row r="6" spans="1:22" ht="21" customHeight="1">
      <c r="A6" s="238" t="s">
        <v>31</v>
      </c>
      <c r="B6" s="239"/>
      <c r="C6" s="239"/>
      <c r="D6" s="239"/>
      <c r="E6" s="240"/>
      <c r="F6" s="20" t="s">
        <v>32</v>
      </c>
      <c r="G6" s="20" t="s">
        <v>33</v>
      </c>
      <c r="H6" s="20" t="s">
        <v>34</v>
      </c>
      <c r="I6" s="207" t="s">
        <v>107</v>
      </c>
      <c r="J6" s="207"/>
      <c r="K6" s="207"/>
      <c r="L6" s="207"/>
      <c r="M6" s="207"/>
      <c r="N6" s="207"/>
      <c r="O6" s="207"/>
      <c r="P6" s="207" t="s">
        <v>109</v>
      </c>
      <c r="Q6" s="207"/>
      <c r="R6" s="207" t="s">
        <v>110</v>
      </c>
      <c r="S6" s="207"/>
      <c r="T6" s="207"/>
      <c r="U6" s="207"/>
    </row>
    <row r="7" spans="1:22" ht="21" customHeight="1">
      <c r="A7" s="241" t="s">
        <v>35</v>
      </c>
      <c r="B7" s="244" t="s">
        <v>36</v>
      </c>
      <c r="C7" s="245" t="s">
        <v>24</v>
      </c>
      <c r="D7" s="246"/>
      <c r="E7" s="78" t="s">
        <v>37</v>
      </c>
      <c r="F7" s="20" t="s">
        <v>38</v>
      </c>
      <c r="G7" s="96">
        <v>15100</v>
      </c>
      <c r="H7" s="36" t="str">
        <f>IF(I7="","",(DAY(M7)*24+HOUR(M7))+(MINUTE(M7)/60)-(DAY(I7)*24+HOUR(I7))+(MINUTE(I7)/60))</f>
        <v/>
      </c>
      <c r="I7" s="194"/>
      <c r="J7" s="195"/>
      <c r="K7" s="195"/>
      <c r="L7" s="37" t="s">
        <v>108</v>
      </c>
      <c r="M7" s="216"/>
      <c r="N7" s="216"/>
      <c r="O7" s="217"/>
      <c r="P7" s="209"/>
      <c r="Q7" s="210"/>
      <c r="R7" s="189" t="str">
        <f>IF(I7="","",G7*H7)</f>
        <v/>
      </c>
      <c r="S7" s="190"/>
      <c r="T7" s="190"/>
      <c r="U7" s="191"/>
    </row>
    <row r="8" spans="1:22" ht="21" customHeight="1">
      <c r="A8" s="242"/>
      <c r="B8" s="207"/>
      <c r="C8" s="247"/>
      <c r="D8" s="248"/>
      <c r="E8" s="79" t="s">
        <v>39</v>
      </c>
      <c r="F8" s="20" t="s">
        <v>38</v>
      </c>
      <c r="G8" s="96">
        <v>30200</v>
      </c>
      <c r="H8" s="36" t="str">
        <f t="shared" ref="H8:H10" si="0">IF(I8="","",(DAY(M8)*24+HOUR(M8))+(MINUTE(M8)/60)-(DAY(I8)*24+HOUR(I8))+(MINUTE(I8)/60))</f>
        <v/>
      </c>
      <c r="I8" s="194"/>
      <c r="J8" s="195"/>
      <c r="K8" s="195"/>
      <c r="L8" s="37" t="s">
        <v>108</v>
      </c>
      <c r="M8" s="216"/>
      <c r="N8" s="216"/>
      <c r="O8" s="217"/>
      <c r="P8" s="209"/>
      <c r="Q8" s="210"/>
      <c r="R8" s="189" t="str">
        <f t="shared" ref="R8:R10" si="1">IF(I8="","",G8*H8)</f>
        <v/>
      </c>
      <c r="S8" s="190"/>
      <c r="T8" s="190"/>
      <c r="U8" s="191"/>
    </row>
    <row r="9" spans="1:22" ht="21" customHeight="1">
      <c r="A9" s="242"/>
      <c r="B9" s="207"/>
      <c r="C9" s="249" t="s">
        <v>40</v>
      </c>
      <c r="D9" s="250"/>
      <c r="E9" s="91" t="s">
        <v>37</v>
      </c>
      <c r="F9" s="92" t="s">
        <v>38</v>
      </c>
      <c r="G9" s="97">
        <v>7550</v>
      </c>
      <c r="H9" s="93" t="str">
        <f t="shared" si="0"/>
        <v/>
      </c>
      <c r="I9" s="253"/>
      <c r="J9" s="254"/>
      <c r="K9" s="254"/>
      <c r="L9" s="94" t="s">
        <v>108</v>
      </c>
      <c r="M9" s="229"/>
      <c r="N9" s="229"/>
      <c r="O9" s="230"/>
      <c r="P9" s="221"/>
      <c r="Q9" s="222"/>
      <c r="R9" s="218" t="str">
        <f t="shared" si="1"/>
        <v/>
      </c>
      <c r="S9" s="219"/>
      <c r="T9" s="219"/>
      <c r="U9" s="220"/>
    </row>
    <row r="10" spans="1:22" ht="21" customHeight="1">
      <c r="A10" s="242"/>
      <c r="B10" s="207"/>
      <c r="C10" s="251"/>
      <c r="D10" s="252"/>
      <c r="E10" s="95" t="s">
        <v>39</v>
      </c>
      <c r="F10" s="92" t="s">
        <v>38</v>
      </c>
      <c r="G10" s="97">
        <v>15100</v>
      </c>
      <c r="H10" s="93" t="str">
        <f t="shared" si="0"/>
        <v/>
      </c>
      <c r="I10" s="253"/>
      <c r="J10" s="254"/>
      <c r="K10" s="254"/>
      <c r="L10" s="94" t="s">
        <v>108</v>
      </c>
      <c r="M10" s="229"/>
      <c r="N10" s="229"/>
      <c r="O10" s="230"/>
      <c r="P10" s="223"/>
      <c r="Q10" s="224"/>
      <c r="R10" s="218" t="str">
        <f t="shared" si="1"/>
        <v/>
      </c>
      <c r="S10" s="219"/>
      <c r="T10" s="219"/>
      <c r="U10" s="220"/>
    </row>
    <row r="11" spans="1:22" ht="21" customHeight="1">
      <c r="A11" s="242"/>
      <c r="B11" s="207"/>
      <c r="C11" s="244" t="s">
        <v>41</v>
      </c>
      <c r="D11" s="245" t="s">
        <v>42</v>
      </c>
      <c r="E11" s="246"/>
      <c r="F11" s="255" t="s">
        <v>43</v>
      </c>
      <c r="G11" s="19" t="s">
        <v>44</v>
      </c>
      <c r="H11" s="257"/>
      <c r="I11" s="231"/>
      <c r="J11" s="232"/>
      <c r="K11" s="232"/>
      <c r="L11" s="232"/>
      <c r="M11" s="232"/>
      <c r="N11" s="232"/>
      <c r="O11" s="233"/>
      <c r="P11" s="225" t="s">
        <v>111</v>
      </c>
      <c r="Q11" s="226"/>
      <c r="R11" s="189" t="str">
        <f>IF(G12="","",IF(AND(I7="",I8=""),G12*50,G12*100))</f>
        <v/>
      </c>
      <c r="S11" s="190"/>
      <c r="T11" s="190"/>
      <c r="U11" s="191"/>
      <c r="V11" s="39"/>
    </row>
    <row r="12" spans="1:22" ht="21" customHeight="1">
      <c r="A12" s="242"/>
      <c r="B12" s="207"/>
      <c r="C12" s="244"/>
      <c r="D12" s="247"/>
      <c r="E12" s="248"/>
      <c r="F12" s="256"/>
      <c r="G12" s="40"/>
      <c r="H12" s="258"/>
      <c r="I12" s="234"/>
      <c r="J12" s="235"/>
      <c r="K12" s="235"/>
      <c r="L12" s="235"/>
      <c r="M12" s="235"/>
      <c r="N12" s="235"/>
      <c r="O12" s="236"/>
      <c r="P12" s="227" t="s">
        <v>112</v>
      </c>
      <c r="Q12" s="228"/>
      <c r="R12" s="213"/>
      <c r="S12" s="214"/>
      <c r="T12" s="214"/>
      <c r="U12" s="215"/>
    </row>
    <row r="13" spans="1:22" ht="21" customHeight="1">
      <c r="A13" s="242"/>
      <c r="B13" s="207"/>
      <c r="C13" s="244"/>
      <c r="D13" s="245" t="s">
        <v>45</v>
      </c>
      <c r="E13" s="246"/>
      <c r="F13" s="255" t="s">
        <v>43</v>
      </c>
      <c r="G13" s="19" t="s">
        <v>44</v>
      </c>
      <c r="H13" s="257"/>
      <c r="I13" s="231"/>
      <c r="J13" s="232"/>
      <c r="K13" s="232"/>
      <c r="L13" s="232"/>
      <c r="M13" s="232"/>
      <c r="N13" s="232"/>
      <c r="O13" s="233"/>
      <c r="P13" s="225" t="s">
        <v>159</v>
      </c>
      <c r="Q13" s="226"/>
      <c r="R13" s="189" t="str">
        <f>IF(G14="","",IF(AND(I7="",I8=""),G14*150,G14*300))</f>
        <v/>
      </c>
      <c r="S13" s="190"/>
      <c r="T13" s="190"/>
      <c r="U13" s="191"/>
    </row>
    <row r="14" spans="1:22" ht="21" customHeight="1">
      <c r="A14" s="242"/>
      <c r="B14" s="207"/>
      <c r="C14" s="244"/>
      <c r="D14" s="247"/>
      <c r="E14" s="248"/>
      <c r="F14" s="256"/>
      <c r="G14" s="26"/>
      <c r="H14" s="258"/>
      <c r="I14" s="234"/>
      <c r="J14" s="235"/>
      <c r="K14" s="235"/>
      <c r="L14" s="235"/>
      <c r="M14" s="235"/>
      <c r="N14" s="235"/>
      <c r="O14" s="236"/>
      <c r="P14" s="227" t="s">
        <v>160</v>
      </c>
      <c r="Q14" s="228"/>
      <c r="R14" s="213"/>
      <c r="S14" s="214"/>
      <c r="T14" s="214"/>
      <c r="U14" s="215"/>
    </row>
    <row r="15" spans="1:22" ht="21" customHeight="1">
      <c r="A15" s="242"/>
      <c r="B15" s="207" t="s">
        <v>46</v>
      </c>
      <c r="C15" s="196" t="s">
        <v>47</v>
      </c>
      <c r="D15" s="259" t="s">
        <v>48</v>
      </c>
      <c r="E15" s="260"/>
      <c r="F15" s="20" t="s">
        <v>38</v>
      </c>
      <c r="G15" s="96">
        <v>21200</v>
      </c>
      <c r="H15" s="36" t="str">
        <f t="shared" ref="H15:H71" si="2">IF(I15="","",(DAY(M15)*24+HOUR(M15))+(MINUTE(M15)/60)-(DAY(I15)*24+HOUR(I15))+(MINUTE(I15)/60))</f>
        <v/>
      </c>
      <c r="I15" s="194"/>
      <c r="J15" s="195"/>
      <c r="K15" s="195"/>
      <c r="L15" s="37" t="s">
        <v>108</v>
      </c>
      <c r="M15" s="216"/>
      <c r="N15" s="216"/>
      <c r="O15" s="217"/>
      <c r="P15" s="209"/>
      <c r="Q15" s="210"/>
      <c r="R15" s="189" t="str">
        <f t="shared" ref="R15" si="3">IF(I15="","",G15*H15)</f>
        <v/>
      </c>
      <c r="S15" s="190"/>
      <c r="T15" s="190"/>
      <c r="U15" s="191"/>
    </row>
    <row r="16" spans="1:22" ht="21" customHeight="1">
      <c r="A16" s="242"/>
      <c r="B16" s="207"/>
      <c r="C16" s="196"/>
      <c r="D16" s="259" t="s">
        <v>49</v>
      </c>
      <c r="E16" s="260"/>
      <c r="F16" s="20" t="s">
        <v>38</v>
      </c>
      <c r="G16" s="96">
        <v>10700</v>
      </c>
      <c r="H16" s="36" t="str">
        <f t="shared" si="2"/>
        <v/>
      </c>
      <c r="I16" s="194"/>
      <c r="J16" s="195"/>
      <c r="K16" s="195"/>
      <c r="L16" s="37" t="s">
        <v>108</v>
      </c>
      <c r="M16" s="216"/>
      <c r="N16" s="216"/>
      <c r="O16" s="217"/>
      <c r="P16" s="209"/>
      <c r="Q16" s="210"/>
      <c r="R16" s="189" t="str">
        <f t="shared" ref="R16:R70" si="4">IF(I16="","",G16*H16)</f>
        <v/>
      </c>
      <c r="S16" s="190"/>
      <c r="T16" s="190"/>
      <c r="U16" s="191"/>
    </row>
    <row r="17" spans="1:21" ht="21" customHeight="1">
      <c r="A17" s="242"/>
      <c r="B17" s="207"/>
      <c r="C17" s="196"/>
      <c r="D17" s="259" t="s">
        <v>50</v>
      </c>
      <c r="E17" s="260"/>
      <c r="F17" s="20" t="s">
        <v>38</v>
      </c>
      <c r="G17" s="96">
        <v>8300</v>
      </c>
      <c r="H17" s="36" t="str">
        <f t="shared" si="2"/>
        <v/>
      </c>
      <c r="I17" s="194"/>
      <c r="J17" s="195"/>
      <c r="K17" s="195"/>
      <c r="L17" s="37" t="s">
        <v>108</v>
      </c>
      <c r="M17" s="216"/>
      <c r="N17" s="216"/>
      <c r="O17" s="217"/>
      <c r="P17" s="209"/>
      <c r="Q17" s="210"/>
      <c r="R17" s="189" t="str">
        <f t="shared" si="4"/>
        <v/>
      </c>
      <c r="S17" s="190"/>
      <c r="T17" s="190"/>
      <c r="U17" s="191"/>
    </row>
    <row r="18" spans="1:21" ht="21" customHeight="1">
      <c r="A18" s="242"/>
      <c r="B18" s="207"/>
      <c r="C18" s="196"/>
      <c r="D18" s="259" t="s">
        <v>51</v>
      </c>
      <c r="E18" s="260"/>
      <c r="F18" s="20" t="s">
        <v>38</v>
      </c>
      <c r="G18" s="96">
        <v>6400</v>
      </c>
      <c r="H18" s="36" t="str">
        <f t="shared" si="2"/>
        <v/>
      </c>
      <c r="I18" s="194"/>
      <c r="J18" s="195"/>
      <c r="K18" s="195"/>
      <c r="L18" s="37" t="s">
        <v>108</v>
      </c>
      <c r="M18" s="216"/>
      <c r="N18" s="216"/>
      <c r="O18" s="217"/>
      <c r="P18" s="209"/>
      <c r="Q18" s="210"/>
      <c r="R18" s="189" t="str">
        <f t="shared" si="4"/>
        <v/>
      </c>
      <c r="S18" s="190"/>
      <c r="T18" s="190"/>
      <c r="U18" s="191"/>
    </row>
    <row r="19" spans="1:21" ht="21" customHeight="1">
      <c r="A19" s="242"/>
      <c r="B19" s="207"/>
      <c r="C19" s="196"/>
      <c r="D19" s="259" t="s">
        <v>52</v>
      </c>
      <c r="E19" s="260"/>
      <c r="F19" s="20" t="s">
        <v>38</v>
      </c>
      <c r="G19" s="96">
        <v>5500</v>
      </c>
      <c r="H19" s="36" t="str">
        <f t="shared" si="2"/>
        <v/>
      </c>
      <c r="I19" s="194"/>
      <c r="J19" s="195"/>
      <c r="K19" s="195"/>
      <c r="L19" s="37" t="s">
        <v>108</v>
      </c>
      <c r="M19" s="216"/>
      <c r="N19" s="216"/>
      <c r="O19" s="217"/>
      <c r="P19" s="209"/>
      <c r="Q19" s="210"/>
      <c r="R19" s="189" t="str">
        <f t="shared" si="4"/>
        <v/>
      </c>
      <c r="S19" s="190"/>
      <c r="T19" s="190"/>
      <c r="U19" s="191"/>
    </row>
    <row r="20" spans="1:21" ht="21" customHeight="1">
      <c r="A20" s="242"/>
      <c r="B20" s="207"/>
      <c r="C20" s="196"/>
      <c r="D20" s="259" t="s">
        <v>53</v>
      </c>
      <c r="E20" s="260"/>
      <c r="F20" s="20" t="s">
        <v>38</v>
      </c>
      <c r="G20" s="96">
        <v>4050</v>
      </c>
      <c r="H20" s="36" t="str">
        <f t="shared" si="2"/>
        <v/>
      </c>
      <c r="I20" s="194"/>
      <c r="J20" s="195"/>
      <c r="K20" s="195"/>
      <c r="L20" s="37" t="s">
        <v>108</v>
      </c>
      <c r="M20" s="216"/>
      <c r="N20" s="216"/>
      <c r="O20" s="217"/>
      <c r="P20" s="209"/>
      <c r="Q20" s="210"/>
      <c r="R20" s="189" t="str">
        <f t="shared" si="4"/>
        <v/>
      </c>
      <c r="S20" s="190"/>
      <c r="T20" s="190"/>
      <c r="U20" s="191"/>
    </row>
    <row r="21" spans="1:21" ht="21" customHeight="1">
      <c r="A21" s="242"/>
      <c r="B21" s="207"/>
      <c r="C21" s="196" t="s">
        <v>54</v>
      </c>
      <c r="D21" s="196"/>
      <c r="E21" s="196"/>
      <c r="F21" s="20" t="s">
        <v>38</v>
      </c>
      <c r="G21" s="96">
        <v>1150</v>
      </c>
      <c r="H21" s="36" t="str">
        <f t="shared" si="2"/>
        <v/>
      </c>
      <c r="I21" s="194"/>
      <c r="J21" s="195"/>
      <c r="K21" s="195"/>
      <c r="L21" s="37" t="s">
        <v>108</v>
      </c>
      <c r="M21" s="216"/>
      <c r="N21" s="216"/>
      <c r="O21" s="217"/>
      <c r="P21" s="209"/>
      <c r="Q21" s="210"/>
      <c r="R21" s="189" t="str">
        <f t="shared" si="4"/>
        <v/>
      </c>
      <c r="S21" s="190"/>
      <c r="T21" s="190"/>
      <c r="U21" s="191"/>
    </row>
    <row r="22" spans="1:21" ht="21" customHeight="1">
      <c r="A22" s="242"/>
      <c r="B22" s="207"/>
      <c r="C22" s="196" t="s">
        <v>55</v>
      </c>
      <c r="D22" s="196"/>
      <c r="E22" s="196"/>
      <c r="F22" s="20" t="s">
        <v>38</v>
      </c>
      <c r="G22" s="96">
        <v>13600</v>
      </c>
      <c r="H22" s="36" t="str">
        <f t="shared" si="2"/>
        <v/>
      </c>
      <c r="I22" s="194"/>
      <c r="J22" s="195"/>
      <c r="K22" s="195"/>
      <c r="L22" s="37" t="s">
        <v>108</v>
      </c>
      <c r="M22" s="216"/>
      <c r="N22" s="216"/>
      <c r="O22" s="217"/>
      <c r="P22" s="209"/>
      <c r="Q22" s="210"/>
      <c r="R22" s="189" t="str">
        <f t="shared" si="4"/>
        <v/>
      </c>
      <c r="S22" s="190"/>
      <c r="T22" s="190"/>
      <c r="U22" s="191"/>
    </row>
    <row r="23" spans="1:21" ht="21" customHeight="1">
      <c r="A23" s="242"/>
      <c r="B23" s="207"/>
      <c r="C23" s="196" t="s">
        <v>56</v>
      </c>
      <c r="D23" s="196"/>
      <c r="E23" s="196"/>
      <c r="F23" s="20" t="s">
        <v>38</v>
      </c>
      <c r="G23" s="96">
        <v>1400</v>
      </c>
      <c r="H23" s="36" t="str">
        <f t="shared" si="2"/>
        <v/>
      </c>
      <c r="I23" s="194"/>
      <c r="J23" s="195"/>
      <c r="K23" s="195"/>
      <c r="L23" s="37" t="s">
        <v>108</v>
      </c>
      <c r="M23" s="216"/>
      <c r="N23" s="216"/>
      <c r="O23" s="217"/>
      <c r="P23" s="209"/>
      <c r="Q23" s="210"/>
      <c r="R23" s="189" t="str">
        <f t="shared" si="4"/>
        <v/>
      </c>
      <c r="S23" s="190"/>
      <c r="T23" s="190"/>
      <c r="U23" s="191"/>
    </row>
    <row r="24" spans="1:21" ht="21" customHeight="1">
      <c r="A24" s="242"/>
      <c r="B24" s="207"/>
      <c r="C24" s="196" t="s">
        <v>57</v>
      </c>
      <c r="D24" s="196"/>
      <c r="E24" s="196"/>
      <c r="F24" s="20" t="s">
        <v>58</v>
      </c>
      <c r="G24" s="96">
        <v>28100</v>
      </c>
      <c r="H24" s="38" t="str">
        <f>IF(I24="","",1)</f>
        <v/>
      </c>
      <c r="I24" s="194"/>
      <c r="J24" s="195"/>
      <c r="K24" s="195"/>
      <c r="L24" s="37" t="s">
        <v>108</v>
      </c>
      <c r="M24" s="216"/>
      <c r="N24" s="216"/>
      <c r="O24" s="217"/>
      <c r="P24" s="209"/>
      <c r="Q24" s="210"/>
      <c r="R24" s="189" t="str">
        <f t="shared" si="4"/>
        <v/>
      </c>
      <c r="S24" s="190"/>
      <c r="T24" s="190"/>
      <c r="U24" s="191"/>
    </row>
    <row r="25" spans="1:21" ht="21" customHeight="1">
      <c r="A25" s="242"/>
      <c r="B25" s="207"/>
      <c r="C25" s="196" t="s">
        <v>59</v>
      </c>
      <c r="D25" s="196"/>
      <c r="E25" s="196"/>
      <c r="F25" s="90" t="s">
        <v>60</v>
      </c>
      <c r="G25" s="96">
        <v>420</v>
      </c>
      <c r="H25" s="36" t="str">
        <f t="shared" si="2"/>
        <v/>
      </c>
      <c r="I25" s="194"/>
      <c r="J25" s="195"/>
      <c r="K25" s="195"/>
      <c r="L25" s="37" t="s">
        <v>108</v>
      </c>
      <c r="M25" s="216"/>
      <c r="N25" s="216"/>
      <c r="O25" s="217"/>
      <c r="P25" s="192"/>
      <c r="Q25" s="193"/>
      <c r="R25" s="189" t="str">
        <f t="shared" si="4"/>
        <v/>
      </c>
      <c r="S25" s="190"/>
      <c r="T25" s="190"/>
      <c r="U25" s="191"/>
    </row>
    <row r="26" spans="1:21" ht="21" customHeight="1">
      <c r="A26" s="242"/>
      <c r="B26" s="207"/>
      <c r="C26" s="196" t="s">
        <v>169</v>
      </c>
      <c r="D26" s="196"/>
      <c r="E26" s="196"/>
      <c r="F26" s="90" t="s">
        <v>60</v>
      </c>
      <c r="G26" s="96">
        <v>260</v>
      </c>
      <c r="H26" s="36" t="str">
        <f t="shared" si="2"/>
        <v/>
      </c>
      <c r="I26" s="194"/>
      <c r="J26" s="195"/>
      <c r="K26" s="195"/>
      <c r="L26" s="37" t="s">
        <v>108</v>
      </c>
      <c r="M26" s="216"/>
      <c r="N26" s="216"/>
      <c r="O26" s="217"/>
      <c r="P26" s="192"/>
      <c r="Q26" s="193"/>
      <c r="R26" s="189" t="str">
        <f t="shared" si="4"/>
        <v/>
      </c>
      <c r="S26" s="190"/>
      <c r="T26" s="190"/>
      <c r="U26" s="191"/>
    </row>
    <row r="27" spans="1:21" ht="21" customHeight="1">
      <c r="A27" s="242"/>
      <c r="B27" s="207"/>
      <c r="C27" s="196" t="s">
        <v>61</v>
      </c>
      <c r="D27" s="196"/>
      <c r="E27" s="196"/>
      <c r="F27" s="90" t="s">
        <v>62</v>
      </c>
      <c r="G27" s="96">
        <v>20</v>
      </c>
      <c r="H27" s="36" t="str">
        <f t="shared" si="2"/>
        <v/>
      </c>
      <c r="I27" s="194"/>
      <c r="J27" s="195"/>
      <c r="K27" s="195"/>
      <c r="L27" s="37" t="s">
        <v>108</v>
      </c>
      <c r="M27" s="216"/>
      <c r="N27" s="216"/>
      <c r="O27" s="217"/>
      <c r="P27" s="211" t="s">
        <v>113</v>
      </c>
      <c r="Q27" s="212"/>
      <c r="R27" s="189" t="str">
        <f t="shared" si="4"/>
        <v/>
      </c>
      <c r="S27" s="190"/>
      <c r="T27" s="190"/>
      <c r="U27" s="191"/>
    </row>
    <row r="28" spans="1:21" ht="21" customHeight="1">
      <c r="A28" s="242"/>
      <c r="B28" s="259" t="s">
        <v>63</v>
      </c>
      <c r="C28" s="261"/>
      <c r="D28" s="261"/>
      <c r="E28" s="260"/>
      <c r="F28" s="90" t="s">
        <v>64</v>
      </c>
      <c r="G28" s="96">
        <v>20900</v>
      </c>
      <c r="H28" s="38" t="str">
        <f>IF(I28="","",1)</f>
        <v/>
      </c>
      <c r="I28" s="194"/>
      <c r="J28" s="195"/>
      <c r="K28" s="195"/>
      <c r="L28" s="37" t="s">
        <v>108</v>
      </c>
      <c r="M28" s="216"/>
      <c r="N28" s="216"/>
      <c r="O28" s="217"/>
      <c r="P28" s="192"/>
      <c r="Q28" s="193"/>
      <c r="R28" s="189" t="str">
        <f t="shared" si="4"/>
        <v/>
      </c>
      <c r="S28" s="190"/>
      <c r="T28" s="190"/>
      <c r="U28" s="191"/>
    </row>
    <row r="29" spans="1:21" ht="21" customHeight="1">
      <c r="A29" s="242"/>
      <c r="B29" s="270" t="s">
        <v>174</v>
      </c>
      <c r="C29" s="271"/>
      <c r="D29" s="259" t="s">
        <v>65</v>
      </c>
      <c r="E29" s="260"/>
      <c r="F29" s="20" t="s">
        <v>38</v>
      </c>
      <c r="G29" s="96">
        <v>470</v>
      </c>
      <c r="H29" s="36" t="str">
        <f t="shared" si="2"/>
        <v/>
      </c>
      <c r="I29" s="194"/>
      <c r="J29" s="195"/>
      <c r="K29" s="195"/>
      <c r="L29" s="37" t="s">
        <v>108</v>
      </c>
      <c r="M29" s="216"/>
      <c r="N29" s="216"/>
      <c r="O29" s="217"/>
      <c r="P29" s="192"/>
      <c r="Q29" s="193"/>
      <c r="R29" s="189" t="str">
        <f t="shared" si="4"/>
        <v/>
      </c>
      <c r="S29" s="190"/>
      <c r="T29" s="190"/>
      <c r="U29" s="191"/>
    </row>
    <row r="30" spans="1:21" ht="21" customHeight="1">
      <c r="A30" s="242"/>
      <c r="B30" s="270" t="s">
        <v>66</v>
      </c>
      <c r="C30" s="272"/>
      <c r="D30" s="273" t="s">
        <v>67</v>
      </c>
      <c r="E30" s="273"/>
      <c r="F30" s="20" t="s">
        <v>68</v>
      </c>
      <c r="G30" s="96">
        <v>15700</v>
      </c>
      <c r="H30" s="38" t="str">
        <f>IF(I30="","",1)</f>
        <v/>
      </c>
      <c r="I30" s="194"/>
      <c r="J30" s="195"/>
      <c r="K30" s="195"/>
      <c r="L30" s="37" t="s">
        <v>108</v>
      </c>
      <c r="M30" s="216"/>
      <c r="N30" s="216"/>
      <c r="O30" s="217"/>
      <c r="P30" s="192"/>
      <c r="Q30" s="193"/>
      <c r="R30" s="189" t="str">
        <f t="shared" si="4"/>
        <v/>
      </c>
      <c r="S30" s="190"/>
      <c r="T30" s="190"/>
      <c r="U30" s="191"/>
    </row>
    <row r="31" spans="1:21" ht="21" customHeight="1">
      <c r="A31" s="242"/>
      <c r="B31" s="270" t="s">
        <v>69</v>
      </c>
      <c r="C31" s="271"/>
      <c r="D31" s="259" t="s">
        <v>70</v>
      </c>
      <c r="E31" s="260"/>
      <c r="F31" s="20" t="s">
        <v>38</v>
      </c>
      <c r="G31" s="96">
        <v>1100</v>
      </c>
      <c r="H31" s="36" t="str">
        <f t="shared" si="2"/>
        <v/>
      </c>
      <c r="I31" s="194"/>
      <c r="J31" s="195"/>
      <c r="K31" s="195"/>
      <c r="L31" s="37" t="s">
        <v>108</v>
      </c>
      <c r="M31" s="216"/>
      <c r="N31" s="216"/>
      <c r="O31" s="217"/>
      <c r="P31" s="192"/>
      <c r="Q31" s="193"/>
      <c r="R31" s="189" t="str">
        <f t="shared" si="4"/>
        <v/>
      </c>
      <c r="S31" s="190"/>
      <c r="T31" s="190"/>
      <c r="U31" s="191"/>
    </row>
    <row r="32" spans="1:21" ht="21" customHeight="1">
      <c r="A32" s="242"/>
      <c r="B32" s="266" t="s">
        <v>71</v>
      </c>
      <c r="C32" s="86"/>
      <c r="D32" s="81" t="s">
        <v>125</v>
      </c>
      <c r="E32" s="82"/>
      <c r="F32" s="20" t="s">
        <v>68</v>
      </c>
      <c r="G32" s="96">
        <v>3750</v>
      </c>
      <c r="H32" s="38" t="str">
        <f>IF(I32="","",1)</f>
        <v/>
      </c>
      <c r="I32" s="194"/>
      <c r="J32" s="195"/>
      <c r="K32" s="195"/>
      <c r="L32" s="37" t="s">
        <v>108</v>
      </c>
      <c r="M32" s="216"/>
      <c r="N32" s="216"/>
      <c r="O32" s="217"/>
      <c r="P32" s="192"/>
      <c r="Q32" s="193"/>
      <c r="R32" s="189" t="str">
        <f t="shared" si="4"/>
        <v/>
      </c>
      <c r="S32" s="190"/>
      <c r="T32" s="190"/>
      <c r="U32" s="191"/>
    </row>
    <row r="33" spans="1:21" ht="21" customHeight="1">
      <c r="A33" s="242"/>
      <c r="B33" s="267"/>
      <c r="C33" s="87"/>
      <c r="D33" s="24" t="s">
        <v>126</v>
      </c>
      <c r="E33" s="82"/>
      <c r="F33" s="20" t="s">
        <v>68</v>
      </c>
      <c r="G33" s="96">
        <v>3750</v>
      </c>
      <c r="H33" s="38" t="str">
        <f t="shared" ref="H33:H35" si="5">IF(I33="","",1)</f>
        <v/>
      </c>
      <c r="I33" s="194"/>
      <c r="J33" s="195"/>
      <c r="K33" s="195"/>
      <c r="L33" s="37" t="s">
        <v>108</v>
      </c>
      <c r="M33" s="216"/>
      <c r="N33" s="216"/>
      <c r="O33" s="217"/>
      <c r="P33" s="192"/>
      <c r="Q33" s="193"/>
      <c r="R33" s="189" t="str">
        <f t="shared" si="4"/>
        <v/>
      </c>
      <c r="S33" s="190"/>
      <c r="T33" s="190"/>
      <c r="U33" s="191"/>
    </row>
    <row r="34" spans="1:21" ht="21" customHeight="1">
      <c r="A34" s="242"/>
      <c r="B34" s="268" t="s">
        <v>72</v>
      </c>
      <c r="C34" s="87"/>
      <c r="D34" s="83" t="s">
        <v>114</v>
      </c>
      <c r="E34" s="82"/>
      <c r="F34" s="20" t="s">
        <v>68</v>
      </c>
      <c r="G34" s="96">
        <v>3750</v>
      </c>
      <c r="H34" s="38" t="str">
        <f t="shared" si="5"/>
        <v/>
      </c>
      <c r="I34" s="194"/>
      <c r="J34" s="195"/>
      <c r="K34" s="195"/>
      <c r="L34" s="37" t="s">
        <v>108</v>
      </c>
      <c r="M34" s="216"/>
      <c r="N34" s="216"/>
      <c r="O34" s="217"/>
      <c r="P34" s="192"/>
      <c r="Q34" s="193"/>
      <c r="R34" s="189" t="str">
        <f t="shared" si="4"/>
        <v/>
      </c>
      <c r="S34" s="190"/>
      <c r="T34" s="190"/>
      <c r="U34" s="191"/>
    </row>
    <row r="35" spans="1:21" ht="21" customHeight="1">
      <c r="A35" s="242"/>
      <c r="B35" s="269"/>
      <c r="C35" s="88"/>
      <c r="D35" s="83" t="s">
        <v>115</v>
      </c>
      <c r="E35" s="82"/>
      <c r="F35" s="20" t="s">
        <v>68</v>
      </c>
      <c r="G35" s="96">
        <v>3750</v>
      </c>
      <c r="H35" s="38" t="str">
        <f t="shared" si="5"/>
        <v/>
      </c>
      <c r="I35" s="194"/>
      <c r="J35" s="195"/>
      <c r="K35" s="195"/>
      <c r="L35" s="37" t="s">
        <v>108</v>
      </c>
      <c r="M35" s="216"/>
      <c r="N35" s="216"/>
      <c r="O35" s="217"/>
      <c r="P35" s="192"/>
      <c r="Q35" s="193"/>
      <c r="R35" s="189" t="str">
        <f t="shared" si="4"/>
        <v/>
      </c>
      <c r="S35" s="190"/>
      <c r="T35" s="190"/>
      <c r="U35" s="191"/>
    </row>
    <row r="36" spans="1:21" ht="21" customHeight="1">
      <c r="A36" s="242"/>
      <c r="B36" s="262" t="s">
        <v>73</v>
      </c>
      <c r="C36" s="86"/>
      <c r="D36" s="83" t="s">
        <v>116</v>
      </c>
      <c r="E36" s="82"/>
      <c r="F36" s="20" t="s">
        <v>38</v>
      </c>
      <c r="G36" s="96">
        <v>210</v>
      </c>
      <c r="H36" s="36" t="str">
        <f t="shared" si="2"/>
        <v/>
      </c>
      <c r="I36" s="194"/>
      <c r="J36" s="195"/>
      <c r="K36" s="195"/>
      <c r="L36" s="37" t="s">
        <v>108</v>
      </c>
      <c r="M36" s="216"/>
      <c r="N36" s="216"/>
      <c r="O36" s="217"/>
      <c r="P36" s="192"/>
      <c r="Q36" s="193"/>
      <c r="R36" s="189" t="str">
        <f t="shared" si="4"/>
        <v/>
      </c>
      <c r="S36" s="190"/>
      <c r="T36" s="190"/>
      <c r="U36" s="191"/>
    </row>
    <row r="37" spans="1:21" ht="21" customHeight="1">
      <c r="A37" s="242"/>
      <c r="B37" s="263"/>
      <c r="C37" s="88"/>
      <c r="D37" s="83" t="s">
        <v>117</v>
      </c>
      <c r="E37" s="82"/>
      <c r="F37" s="20" t="s">
        <v>38</v>
      </c>
      <c r="G37" s="96">
        <v>210</v>
      </c>
      <c r="H37" s="36" t="str">
        <f t="shared" si="2"/>
        <v/>
      </c>
      <c r="I37" s="194"/>
      <c r="J37" s="195"/>
      <c r="K37" s="195"/>
      <c r="L37" s="37" t="s">
        <v>108</v>
      </c>
      <c r="M37" s="216"/>
      <c r="N37" s="216"/>
      <c r="O37" s="217"/>
      <c r="P37" s="192"/>
      <c r="Q37" s="193"/>
      <c r="R37" s="189" t="str">
        <f t="shared" si="4"/>
        <v/>
      </c>
      <c r="S37" s="190"/>
      <c r="T37" s="190"/>
      <c r="U37" s="191"/>
    </row>
    <row r="38" spans="1:21" ht="21" customHeight="1">
      <c r="A38" s="242"/>
      <c r="B38" s="264" t="s">
        <v>74</v>
      </c>
      <c r="C38" s="86"/>
      <c r="D38" s="83" t="s">
        <v>118</v>
      </c>
      <c r="E38" s="82"/>
      <c r="F38" s="20" t="s">
        <v>38</v>
      </c>
      <c r="G38" s="96">
        <v>210</v>
      </c>
      <c r="H38" s="36" t="str">
        <f t="shared" si="2"/>
        <v/>
      </c>
      <c r="I38" s="194"/>
      <c r="J38" s="195"/>
      <c r="K38" s="195"/>
      <c r="L38" s="37" t="s">
        <v>108</v>
      </c>
      <c r="M38" s="216"/>
      <c r="N38" s="216"/>
      <c r="O38" s="217"/>
      <c r="P38" s="192"/>
      <c r="Q38" s="193"/>
      <c r="R38" s="189" t="str">
        <f t="shared" si="4"/>
        <v/>
      </c>
      <c r="S38" s="190"/>
      <c r="T38" s="190"/>
      <c r="U38" s="191"/>
    </row>
    <row r="39" spans="1:21" ht="21" customHeight="1">
      <c r="A39" s="242"/>
      <c r="B39" s="265"/>
      <c r="C39" s="88"/>
      <c r="D39" s="83" t="s">
        <v>119</v>
      </c>
      <c r="E39" s="82"/>
      <c r="F39" s="20" t="s">
        <v>38</v>
      </c>
      <c r="G39" s="96">
        <v>210</v>
      </c>
      <c r="H39" s="36" t="str">
        <f t="shared" si="2"/>
        <v/>
      </c>
      <c r="I39" s="194"/>
      <c r="J39" s="195"/>
      <c r="K39" s="195"/>
      <c r="L39" s="37" t="s">
        <v>108</v>
      </c>
      <c r="M39" s="216"/>
      <c r="N39" s="216"/>
      <c r="O39" s="217"/>
      <c r="P39" s="192"/>
      <c r="Q39" s="193"/>
      <c r="R39" s="189" t="str">
        <f t="shared" si="4"/>
        <v/>
      </c>
      <c r="S39" s="190"/>
      <c r="T39" s="190"/>
      <c r="U39" s="191"/>
    </row>
    <row r="40" spans="1:21" ht="21" customHeight="1">
      <c r="A40" s="242"/>
      <c r="B40" s="201" t="s">
        <v>75</v>
      </c>
      <c r="C40" s="84" t="s">
        <v>76</v>
      </c>
      <c r="D40" s="81" t="s">
        <v>120</v>
      </c>
      <c r="E40" s="82"/>
      <c r="F40" s="20" t="s">
        <v>68</v>
      </c>
      <c r="G40" s="96">
        <v>9550</v>
      </c>
      <c r="H40" s="38" t="str">
        <f t="shared" ref="H40:H44" si="6">IF(I40="","",1)</f>
        <v/>
      </c>
      <c r="I40" s="194"/>
      <c r="J40" s="195"/>
      <c r="K40" s="195"/>
      <c r="L40" s="37" t="s">
        <v>108</v>
      </c>
      <c r="M40" s="216"/>
      <c r="N40" s="216"/>
      <c r="O40" s="217"/>
      <c r="P40" s="192"/>
      <c r="Q40" s="193"/>
      <c r="R40" s="189" t="str">
        <f t="shared" si="4"/>
        <v/>
      </c>
      <c r="S40" s="190"/>
      <c r="T40" s="190"/>
      <c r="U40" s="191"/>
    </row>
    <row r="41" spans="1:21" ht="21" customHeight="1">
      <c r="A41" s="242"/>
      <c r="B41" s="202"/>
      <c r="C41" s="84" t="s">
        <v>77</v>
      </c>
      <c r="D41" s="81" t="s">
        <v>121</v>
      </c>
      <c r="E41" s="82"/>
      <c r="F41" s="20" t="s">
        <v>68</v>
      </c>
      <c r="G41" s="96">
        <v>6700</v>
      </c>
      <c r="H41" s="38" t="str">
        <f t="shared" si="6"/>
        <v/>
      </c>
      <c r="I41" s="194"/>
      <c r="J41" s="195"/>
      <c r="K41" s="195"/>
      <c r="L41" s="37" t="s">
        <v>108</v>
      </c>
      <c r="M41" s="216"/>
      <c r="N41" s="216"/>
      <c r="O41" s="217"/>
      <c r="P41" s="192"/>
      <c r="Q41" s="193"/>
      <c r="R41" s="189" t="str">
        <f t="shared" si="4"/>
        <v/>
      </c>
      <c r="S41" s="190"/>
      <c r="T41" s="190"/>
      <c r="U41" s="191"/>
    </row>
    <row r="42" spans="1:21" ht="21" customHeight="1">
      <c r="A42" s="242"/>
      <c r="B42" s="202"/>
      <c r="C42" s="84" t="s">
        <v>78</v>
      </c>
      <c r="D42" s="81" t="s">
        <v>122</v>
      </c>
      <c r="E42" s="82" t="s">
        <v>79</v>
      </c>
      <c r="F42" s="20" t="s">
        <v>68</v>
      </c>
      <c r="G42" s="96">
        <v>2800</v>
      </c>
      <c r="H42" s="38" t="str">
        <f t="shared" si="6"/>
        <v/>
      </c>
      <c r="I42" s="194"/>
      <c r="J42" s="195"/>
      <c r="K42" s="195"/>
      <c r="L42" s="37" t="s">
        <v>108</v>
      </c>
      <c r="M42" s="216"/>
      <c r="N42" s="216"/>
      <c r="O42" s="217"/>
      <c r="P42" s="192"/>
      <c r="Q42" s="193"/>
      <c r="R42" s="189" t="str">
        <f t="shared" si="4"/>
        <v/>
      </c>
      <c r="S42" s="190"/>
      <c r="T42" s="190"/>
      <c r="U42" s="191"/>
    </row>
    <row r="43" spans="1:21" ht="21" customHeight="1">
      <c r="A43" s="242"/>
      <c r="B43" s="202"/>
      <c r="C43" s="84" t="s">
        <v>78</v>
      </c>
      <c r="D43" s="81" t="s">
        <v>123</v>
      </c>
      <c r="E43" s="82" t="s">
        <v>80</v>
      </c>
      <c r="F43" s="20" t="s">
        <v>68</v>
      </c>
      <c r="G43" s="96">
        <v>2800</v>
      </c>
      <c r="H43" s="38" t="str">
        <f t="shared" si="6"/>
        <v/>
      </c>
      <c r="I43" s="194"/>
      <c r="J43" s="195"/>
      <c r="K43" s="195"/>
      <c r="L43" s="37" t="s">
        <v>108</v>
      </c>
      <c r="M43" s="216"/>
      <c r="N43" s="216"/>
      <c r="O43" s="217"/>
      <c r="P43" s="192"/>
      <c r="Q43" s="193"/>
      <c r="R43" s="189" t="str">
        <f t="shared" si="4"/>
        <v/>
      </c>
      <c r="S43" s="190"/>
      <c r="T43" s="190"/>
      <c r="U43" s="191"/>
    </row>
    <row r="44" spans="1:21" ht="21" customHeight="1">
      <c r="A44" s="242"/>
      <c r="B44" s="203"/>
      <c r="C44" s="84" t="s">
        <v>78</v>
      </c>
      <c r="D44" s="81" t="s">
        <v>124</v>
      </c>
      <c r="E44" s="82" t="s">
        <v>81</v>
      </c>
      <c r="F44" s="20" t="s">
        <v>68</v>
      </c>
      <c r="G44" s="96">
        <v>2800</v>
      </c>
      <c r="H44" s="38" t="str">
        <f t="shared" si="6"/>
        <v/>
      </c>
      <c r="I44" s="194"/>
      <c r="J44" s="195"/>
      <c r="K44" s="195"/>
      <c r="L44" s="37" t="s">
        <v>108</v>
      </c>
      <c r="M44" s="216"/>
      <c r="N44" s="216"/>
      <c r="O44" s="217"/>
      <c r="P44" s="192"/>
      <c r="Q44" s="193"/>
      <c r="R44" s="189" t="str">
        <f t="shared" si="4"/>
        <v/>
      </c>
      <c r="S44" s="190"/>
      <c r="T44" s="190"/>
      <c r="U44" s="191"/>
    </row>
    <row r="45" spans="1:21" ht="21" customHeight="1">
      <c r="A45" s="242"/>
      <c r="B45" s="262" t="s">
        <v>82</v>
      </c>
      <c r="C45" s="276" t="s">
        <v>24</v>
      </c>
      <c r="D45" s="196" t="s">
        <v>127</v>
      </c>
      <c r="E45" s="196"/>
      <c r="F45" s="20" t="s">
        <v>38</v>
      </c>
      <c r="G45" s="96">
        <v>1450</v>
      </c>
      <c r="H45" s="36" t="str">
        <f t="shared" si="2"/>
        <v/>
      </c>
      <c r="I45" s="194"/>
      <c r="J45" s="195"/>
      <c r="K45" s="195"/>
      <c r="L45" s="37" t="s">
        <v>108</v>
      </c>
      <c r="M45" s="216"/>
      <c r="N45" s="216"/>
      <c r="O45" s="217"/>
      <c r="P45" s="192"/>
      <c r="Q45" s="193"/>
      <c r="R45" s="189" t="str">
        <f t="shared" si="4"/>
        <v/>
      </c>
      <c r="S45" s="190"/>
      <c r="T45" s="190"/>
      <c r="U45" s="191"/>
    </row>
    <row r="46" spans="1:21" ht="21" customHeight="1">
      <c r="A46" s="242"/>
      <c r="B46" s="275"/>
      <c r="C46" s="277"/>
      <c r="D46" s="196" t="s">
        <v>128</v>
      </c>
      <c r="E46" s="196"/>
      <c r="F46" s="20" t="s">
        <v>38</v>
      </c>
      <c r="G46" s="96">
        <v>1450</v>
      </c>
      <c r="H46" s="36" t="str">
        <f t="shared" si="2"/>
        <v/>
      </c>
      <c r="I46" s="194"/>
      <c r="J46" s="195"/>
      <c r="K46" s="195"/>
      <c r="L46" s="37" t="s">
        <v>108</v>
      </c>
      <c r="M46" s="216"/>
      <c r="N46" s="216"/>
      <c r="O46" s="217"/>
      <c r="P46" s="192"/>
      <c r="Q46" s="193"/>
      <c r="R46" s="189" t="str">
        <f t="shared" si="4"/>
        <v/>
      </c>
      <c r="S46" s="190"/>
      <c r="T46" s="190"/>
      <c r="U46" s="191"/>
    </row>
    <row r="47" spans="1:21" ht="21" customHeight="1">
      <c r="A47" s="242"/>
      <c r="B47" s="275"/>
      <c r="C47" s="278"/>
      <c r="D47" s="274" t="s">
        <v>129</v>
      </c>
      <c r="E47" s="271"/>
      <c r="F47" s="20" t="s">
        <v>38</v>
      </c>
      <c r="G47" s="96">
        <v>1450</v>
      </c>
      <c r="H47" s="36" t="str">
        <f t="shared" si="2"/>
        <v/>
      </c>
      <c r="I47" s="194"/>
      <c r="J47" s="195"/>
      <c r="K47" s="195"/>
      <c r="L47" s="37" t="s">
        <v>108</v>
      </c>
      <c r="M47" s="216"/>
      <c r="N47" s="216"/>
      <c r="O47" s="217"/>
      <c r="P47" s="192"/>
      <c r="Q47" s="193"/>
      <c r="R47" s="189" t="str">
        <f t="shared" si="4"/>
        <v/>
      </c>
      <c r="S47" s="190"/>
      <c r="T47" s="190"/>
      <c r="U47" s="191"/>
    </row>
    <row r="48" spans="1:21" ht="21" customHeight="1">
      <c r="A48" s="242"/>
      <c r="B48" s="275"/>
      <c r="C48" s="255" t="s">
        <v>83</v>
      </c>
      <c r="D48" s="196" t="s">
        <v>127</v>
      </c>
      <c r="E48" s="196"/>
      <c r="F48" s="20" t="s">
        <v>38</v>
      </c>
      <c r="G48" s="96">
        <v>725</v>
      </c>
      <c r="H48" s="36" t="str">
        <f t="shared" si="2"/>
        <v/>
      </c>
      <c r="I48" s="194"/>
      <c r="J48" s="195"/>
      <c r="K48" s="195"/>
      <c r="L48" s="37" t="s">
        <v>108</v>
      </c>
      <c r="M48" s="216"/>
      <c r="N48" s="216"/>
      <c r="O48" s="217"/>
      <c r="P48" s="192"/>
      <c r="Q48" s="193"/>
      <c r="R48" s="189" t="str">
        <f t="shared" si="4"/>
        <v/>
      </c>
      <c r="S48" s="190"/>
      <c r="T48" s="190"/>
      <c r="U48" s="191"/>
    </row>
    <row r="49" spans="1:21" ht="21" customHeight="1">
      <c r="A49" s="242"/>
      <c r="B49" s="275"/>
      <c r="C49" s="279"/>
      <c r="D49" s="196" t="s">
        <v>128</v>
      </c>
      <c r="E49" s="196"/>
      <c r="F49" s="20" t="s">
        <v>38</v>
      </c>
      <c r="G49" s="96">
        <v>725</v>
      </c>
      <c r="H49" s="36" t="str">
        <f t="shared" si="2"/>
        <v/>
      </c>
      <c r="I49" s="194"/>
      <c r="J49" s="195"/>
      <c r="K49" s="195"/>
      <c r="L49" s="37" t="s">
        <v>108</v>
      </c>
      <c r="M49" s="216"/>
      <c r="N49" s="216"/>
      <c r="O49" s="217"/>
      <c r="P49" s="192"/>
      <c r="Q49" s="193"/>
      <c r="R49" s="189" t="str">
        <f t="shared" si="4"/>
        <v/>
      </c>
      <c r="S49" s="190"/>
      <c r="T49" s="190"/>
      <c r="U49" s="191"/>
    </row>
    <row r="50" spans="1:21" ht="21" customHeight="1">
      <c r="A50" s="242"/>
      <c r="B50" s="263"/>
      <c r="C50" s="256"/>
      <c r="D50" s="274" t="s">
        <v>129</v>
      </c>
      <c r="E50" s="271"/>
      <c r="F50" s="20" t="s">
        <v>38</v>
      </c>
      <c r="G50" s="96">
        <v>725</v>
      </c>
      <c r="H50" s="36" t="str">
        <f t="shared" si="2"/>
        <v/>
      </c>
      <c r="I50" s="194"/>
      <c r="J50" s="195"/>
      <c r="K50" s="195"/>
      <c r="L50" s="37" t="s">
        <v>108</v>
      </c>
      <c r="M50" s="216"/>
      <c r="N50" s="216"/>
      <c r="O50" s="217"/>
      <c r="P50" s="192"/>
      <c r="Q50" s="193"/>
      <c r="R50" s="189" t="str">
        <f t="shared" si="4"/>
        <v/>
      </c>
      <c r="S50" s="190"/>
      <c r="T50" s="190"/>
      <c r="U50" s="191"/>
    </row>
    <row r="51" spans="1:21" ht="21" customHeight="1">
      <c r="A51" s="242"/>
      <c r="B51" s="270" t="s">
        <v>84</v>
      </c>
      <c r="C51" s="271"/>
      <c r="D51" s="274" t="s">
        <v>130</v>
      </c>
      <c r="E51" s="271"/>
      <c r="F51" s="20" t="s">
        <v>38</v>
      </c>
      <c r="G51" s="96">
        <v>580</v>
      </c>
      <c r="H51" s="36" t="str">
        <f t="shared" si="2"/>
        <v/>
      </c>
      <c r="I51" s="194"/>
      <c r="J51" s="195"/>
      <c r="K51" s="195"/>
      <c r="L51" s="37" t="s">
        <v>108</v>
      </c>
      <c r="M51" s="216"/>
      <c r="N51" s="216"/>
      <c r="O51" s="217"/>
      <c r="P51" s="192"/>
      <c r="Q51" s="193"/>
      <c r="R51" s="189" t="str">
        <f t="shared" si="4"/>
        <v/>
      </c>
      <c r="S51" s="190"/>
      <c r="T51" s="190"/>
      <c r="U51" s="191"/>
    </row>
    <row r="52" spans="1:21" ht="21" customHeight="1">
      <c r="A52" s="242"/>
      <c r="B52" s="201" t="s">
        <v>85</v>
      </c>
      <c r="C52" s="79" t="s">
        <v>86</v>
      </c>
      <c r="D52" s="200" t="s">
        <v>131</v>
      </c>
      <c r="E52" s="196"/>
      <c r="F52" s="20" t="s">
        <v>38</v>
      </c>
      <c r="G52" s="96">
        <v>1050</v>
      </c>
      <c r="H52" s="36" t="str">
        <f t="shared" si="2"/>
        <v/>
      </c>
      <c r="I52" s="194"/>
      <c r="J52" s="195"/>
      <c r="K52" s="195"/>
      <c r="L52" s="37" t="s">
        <v>108</v>
      </c>
      <c r="M52" s="216"/>
      <c r="N52" s="216"/>
      <c r="O52" s="217"/>
      <c r="P52" s="192"/>
      <c r="Q52" s="193"/>
      <c r="R52" s="189" t="str">
        <f t="shared" si="4"/>
        <v/>
      </c>
      <c r="S52" s="190"/>
      <c r="T52" s="190"/>
      <c r="U52" s="191"/>
    </row>
    <row r="53" spans="1:21" ht="21" customHeight="1">
      <c r="A53" s="242"/>
      <c r="B53" s="202"/>
      <c r="C53" s="196" t="s">
        <v>87</v>
      </c>
      <c r="D53" s="200" t="s">
        <v>132</v>
      </c>
      <c r="E53" s="196"/>
      <c r="F53" s="20" t="s">
        <v>38</v>
      </c>
      <c r="G53" s="96">
        <v>780</v>
      </c>
      <c r="H53" s="36" t="str">
        <f t="shared" si="2"/>
        <v/>
      </c>
      <c r="I53" s="194"/>
      <c r="J53" s="195"/>
      <c r="K53" s="195"/>
      <c r="L53" s="37" t="s">
        <v>108</v>
      </c>
      <c r="M53" s="216"/>
      <c r="N53" s="216"/>
      <c r="O53" s="217"/>
      <c r="P53" s="192"/>
      <c r="Q53" s="193"/>
      <c r="R53" s="189" t="str">
        <f t="shared" si="4"/>
        <v/>
      </c>
      <c r="S53" s="190"/>
      <c r="T53" s="190"/>
      <c r="U53" s="191"/>
    </row>
    <row r="54" spans="1:21" ht="21" customHeight="1">
      <c r="A54" s="242"/>
      <c r="B54" s="202"/>
      <c r="C54" s="196"/>
      <c r="D54" s="200" t="s">
        <v>133</v>
      </c>
      <c r="E54" s="196"/>
      <c r="F54" s="20" t="s">
        <v>38</v>
      </c>
      <c r="G54" s="96">
        <v>780</v>
      </c>
      <c r="H54" s="36" t="str">
        <f t="shared" si="2"/>
        <v/>
      </c>
      <c r="I54" s="194"/>
      <c r="J54" s="195"/>
      <c r="K54" s="195"/>
      <c r="L54" s="37" t="s">
        <v>108</v>
      </c>
      <c r="M54" s="216"/>
      <c r="N54" s="216"/>
      <c r="O54" s="217"/>
      <c r="P54" s="192"/>
      <c r="Q54" s="193"/>
      <c r="R54" s="189" t="str">
        <f t="shared" si="4"/>
        <v/>
      </c>
      <c r="S54" s="190"/>
      <c r="T54" s="190"/>
      <c r="U54" s="191"/>
    </row>
    <row r="55" spans="1:21" ht="21" customHeight="1">
      <c r="A55" s="242"/>
      <c r="B55" s="202"/>
      <c r="C55" s="196" t="s">
        <v>88</v>
      </c>
      <c r="D55" s="200" t="s">
        <v>134</v>
      </c>
      <c r="E55" s="196"/>
      <c r="F55" s="20" t="s">
        <v>38</v>
      </c>
      <c r="G55" s="96">
        <v>630</v>
      </c>
      <c r="H55" s="36" t="str">
        <f t="shared" si="2"/>
        <v/>
      </c>
      <c r="I55" s="194"/>
      <c r="J55" s="195"/>
      <c r="K55" s="195"/>
      <c r="L55" s="37" t="s">
        <v>108</v>
      </c>
      <c r="M55" s="216"/>
      <c r="N55" s="216"/>
      <c r="O55" s="217"/>
      <c r="P55" s="192"/>
      <c r="Q55" s="193"/>
      <c r="R55" s="189" t="str">
        <f t="shared" si="4"/>
        <v/>
      </c>
      <c r="S55" s="190"/>
      <c r="T55" s="190"/>
      <c r="U55" s="191"/>
    </row>
    <row r="56" spans="1:21" ht="21" customHeight="1">
      <c r="A56" s="242"/>
      <c r="B56" s="203"/>
      <c r="C56" s="196"/>
      <c r="D56" s="200" t="s">
        <v>89</v>
      </c>
      <c r="E56" s="196"/>
      <c r="F56" s="20" t="s">
        <v>38</v>
      </c>
      <c r="G56" s="96">
        <v>630</v>
      </c>
      <c r="H56" s="36" t="str">
        <f t="shared" si="2"/>
        <v/>
      </c>
      <c r="I56" s="194"/>
      <c r="J56" s="195"/>
      <c r="K56" s="195"/>
      <c r="L56" s="37" t="s">
        <v>108</v>
      </c>
      <c r="M56" s="216"/>
      <c r="N56" s="216"/>
      <c r="O56" s="217"/>
      <c r="P56" s="192"/>
      <c r="Q56" s="193"/>
      <c r="R56" s="189" t="str">
        <f t="shared" si="4"/>
        <v/>
      </c>
      <c r="S56" s="190"/>
      <c r="T56" s="190"/>
      <c r="U56" s="191"/>
    </row>
    <row r="57" spans="1:21" ht="21" customHeight="1">
      <c r="A57" s="242"/>
      <c r="B57" s="270" t="s">
        <v>90</v>
      </c>
      <c r="C57" s="271"/>
      <c r="D57" s="274" t="s">
        <v>91</v>
      </c>
      <c r="E57" s="271"/>
      <c r="F57" s="20" t="s">
        <v>38</v>
      </c>
      <c r="G57" s="96">
        <v>23500</v>
      </c>
      <c r="H57" s="36" t="str">
        <f t="shared" si="2"/>
        <v/>
      </c>
      <c r="I57" s="194"/>
      <c r="J57" s="195"/>
      <c r="K57" s="195"/>
      <c r="L57" s="37" t="s">
        <v>108</v>
      </c>
      <c r="M57" s="216"/>
      <c r="N57" s="216"/>
      <c r="O57" s="217"/>
      <c r="P57" s="192"/>
      <c r="Q57" s="193"/>
      <c r="R57" s="189" t="str">
        <f t="shared" si="4"/>
        <v/>
      </c>
      <c r="S57" s="190"/>
      <c r="T57" s="190"/>
      <c r="U57" s="191"/>
    </row>
    <row r="58" spans="1:21" ht="21" customHeight="1">
      <c r="A58" s="242"/>
      <c r="B58" s="201" t="s">
        <v>92</v>
      </c>
      <c r="C58" s="79" t="s">
        <v>86</v>
      </c>
      <c r="D58" s="196" t="s">
        <v>93</v>
      </c>
      <c r="E58" s="196"/>
      <c r="F58" s="20" t="s">
        <v>38</v>
      </c>
      <c r="G58" s="96">
        <v>2100</v>
      </c>
      <c r="H58" s="36" t="str">
        <f t="shared" si="2"/>
        <v/>
      </c>
      <c r="I58" s="194"/>
      <c r="J58" s="195"/>
      <c r="K58" s="195"/>
      <c r="L58" s="37" t="s">
        <v>108</v>
      </c>
      <c r="M58" s="216"/>
      <c r="N58" s="216"/>
      <c r="O58" s="217"/>
      <c r="P58" s="192"/>
      <c r="Q58" s="193"/>
      <c r="R58" s="189" t="str">
        <f t="shared" si="4"/>
        <v/>
      </c>
      <c r="S58" s="190"/>
      <c r="T58" s="190"/>
      <c r="U58" s="191"/>
    </row>
    <row r="59" spans="1:21" ht="21" customHeight="1">
      <c r="A59" s="242"/>
      <c r="B59" s="202"/>
      <c r="C59" s="79" t="s">
        <v>88</v>
      </c>
      <c r="D59" s="196" t="s">
        <v>94</v>
      </c>
      <c r="E59" s="196"/>
      <c r="F59" s="20" t="s">
        <v>38</v>
      </c>
      <c r="G59" s="96">
        <v>1350</v>
      </c>
      <c r="H59" s="36" t="str">
        <f t="shared" si="2"/>
        <v/>
      </c>
      <c r="I59" s="194"/>
      <c r="J59" s="195"/>
      <c r="K59" s="195"/>
      <c r="L59" s="37" t="s">
        <v>108</v>
      </c>
      <c r="M59" s="216"/>
      <c r="N59" s="216"/>
      <c r="O59" s="217"/>
      <c r="P59" s="192"/>
      <c r="Q59" s="193"/>
      <c r="R59" s="189" t="str">
        <f t="shared" si="4"/>
        <v/>
      </c>
      <c r="S59" s="190"/>
      <c r="T59" s="190"/>
      <c r="U59" s="191"/>
    </row>
    <row r="60" spans="1:21" ht="21" customHeight="1">
      <c r="A60" s="242"/>
      <c r="B60" s="203"/>
      <c r="C60" s="79" t="s">
        <v>88</v>
      </c>
      <c r="D60" s="196" t="s">
        <v>95</v>
      </c>
      <c r="E60" s="196"/>
      <c r="F60" s="20" t="s">
        <v>38</v>
      </c>
      <c r="G60" s="96">
        <v>1350</v>
      </c>
      <c r="H60" s="36" t="str">
        <f t="shared" si="2"/>
        <v/>
      </c>
      <c r="I60" s="194"/>
      <c r="J60" s="195"/>
      <c r="K60" s="195"/>
      <c r="L60" s="37" t="s">
        <v>108</v>
      </c>
      <c r="M60" s="216"/>
      <c r="N60" s="216"/>
      <c r="O60" s="217"/>
      <c r="P60" s="192"/>
      <c r="Q60" s="193"/>
      <c r="R60" s="189" t="str">
        <f t="shared" si="4"/>
        <v/>
      </c>
      <c r="S60" s="190"/>
      <c r="T60" s="190"/>
      <c r="U60" s="191"/>
    </row>
    <row r="61" spans="1:21" ht="21" customHeight="1">
      <c r="A61" s="242"/>
      <c r="B61" s="207" t="s">
        <v>96</v>
      </c>
      <c r="C61" s="79" t="s">
        <v>97</v>
      </c>
      <c r="D61" s="84" t="s">
        <v>98</v>
      </c>
      <c r="E61" s="85" t="s">
        <v>99</v>
      </c>
      <c r="F61" s="20" t="s">
        <v>38</v>
      </c>
      <c r="G61" s="96">
        <v>2100</v>
      </c>
      <c r="H61" s="36" t="str">
        <f t="shared" si="2"/>
        <v/>
      </c>
      <c r="I61" s="194"/>
      <c r="J61" s="195"/>
      <c r="K61" s="195"/>
      <c r="L61" s="37" t="s">
        <v>108</v>
      </c>
      <c r="M61" s="216"/>
      <c r="N61" s="216"/>
      <c r="O61" s="217"/>
      <c r="P61" s="192"/>
      <c r="Q61" s="193"/>
      <c r="R61" s="189" t="str">
        <f t="shared" si="4"/>
        <v/>
      </c>
      <c r="S61" s="190"/>
      <c r="T61" s="190"/>
      <c r="U61" s="191"/>
    </row>
    <row r="62" spans="1:21" ht="21" customHeight="1">
      <c r="A62" s="242"/>
      <c r="B62" s="207"/>
      <c r="C62" s="89" t="s">
        <v>86</v>
      </c>
      <c r="D62" s="200" t="s">
        <v>135</v>
      </c>
      <c r="E62" s="196"/>
      <c r="F62" s="20" t="s">
        <v>38</v>
      </c>
      <c r="G62" s="96">
        <v>1250</v>
      </c>
      <c r="H62" s="36" t="str">
        <f t="shared" si="2"/>
        <v/>
      </c>
      <c r="I62" s="194"/>
      <c r="J62" s="195"/>
      <c r="K62" s="195"/>
      <c r="L62" s="37" t="s">
        <v>108</v>
      </c>
      <c r="M62" s="216"/>
      <c r="N62" s="216"/>
      <c r="O62" s="217"/>
      <c r="P62" s="192"/>
      <c r="Q62" s="193"/>
      <c r="R62" s="189" t="str">
        <f t="shared" si="4"/>
        <v/>
      </c>
      <c r="S62" s="190"/>
      <c r="T62" s="190"/>
      <c r="U62" s="191"/>
    </row>
    <row r="63" spans="1:21" ht="21" customHeight="1">
      <c r="A63" s="242"/>
      <c r="B63" s="207"/>
      <c r="C63" s="208" t="s">
        <v>87</v>
      </c>
      <c r="D63" s="200" t="s">
        <v>136</v>
      </c>
      <c r="E63" s="196"/>
      <c r="F63" s="20" t="s">
        <v>38</v>
      </c>
      <c r="G63" s="96">
        <v>840</v>
      </c>
      <c r="H63" s="36" t="str">
        <f t="shared" si="2"/>
        <v/>
      </c>
      <c r="I63" s="194"/>
      <c r="J63" s="195"/>
      <c r="K63" s="195"/>
      <c r="L63" s="37" t="s">
        <v>108</v>
      </c>
      <c r="M63" s="216"/>
      <c r="N63" s="216"/>
      <c r="O63" s="217"/>
      <c r="P63" s="192"/>
      <c r="Q63" s="193"/>
      <c r="R63" s="189" t="str">
        <f t="shared" si="4"/>
        <v/>
      </c>
      <c r="S63" s="190"/>
      <c r="T63" s="190"/>
      <c r="U63" s="191"/>
    </row>
    <row r="64" spans="1:21" ht="21" customHeight="1">
      <c r="A64" s="242"/>
      <c r="B64" s="207"/>
      <c r="C64" s="196"/>
      <c r="D64" s="200" t="s">
        <v>100</v>
      </c>
      <c r="E64" s="196"/>
      <c r="F64" s="20" t="s">
        <v>38</v>
      </c>
      <c r="G64" s="96">
        <v>840</v>
      </c>
      <c r="H64" s="36" t="str">
        <f t="shared" si="2"/>
        <v/>
      </c>
      <c r="I64" s="194"/>
      <c r="J64" s="195"/>
      <c r="K64" s="195"/>
      <c r="L64" s="37" t="s">
        <v>108</v>
      </c>
      <c r="M64" s="216"/>
      <c r="N64" s="216"/>
      <c r="O64" s="217"/>
      <c r="P64" s="192"/>
      <c r="Q64" s="193"/>
      <c r="R64" s="189" t="str">
        <f t="shared" si="4"/>
        <v/>
      </c>
      <c r="S64" s="190"/>
      <c r="T64" s="190"/>
      <c r="U64" s="191"/>
    </row>
    <row r="65" spans="1:21" ht="21" customHeight="1">
      <c r="A65" s="242"/>
      <c r="B65" s="207"/>
      <c r="C65" s="196"/>
      <c r="D65" s="196" t="s">
        <v>101</v>
      </c>
      <c r="E65" s="196"/>
      <c r="F65" s="20" t="s">
        <v>38</v>
      </c>
      <c r="G65" s="96">
        <v>840</v>
      </c>
      <c r="H65" s="36" t="str">
        <f t="shared" si="2"/>
        <v/>
      </c>
      <c r="I65" s="194"/>
      <c r="J65" s="195"/>
      <c r="K65" s="195"/>
      <c r="L65" s="37" t="s">
        <v>108</v>
      </c>
      <c r="M65" s="216"/>
      <c r="N65" s="216"/>
      <c r="O65" s="217"/>
      <c r="P65" s="192"/>
      <c r="Q65" s="193"/>
      <c r="R65" s="189" t="str">
        <f t="shared" si="4"/>
        <v/>
      </c>
      <c r="S65" s="190"/>
      <c r="T65" s="190"/>
      <c r="U65" s="191"/>
    </row>
    <row r="66" spans="1:21" ht="21" customHeight="1">
      <c r="A66" s="242"/>
      <c r="B66" s="207"/>
      <c r="C66" s="196"/>
      <c r="D66" s="200" t="s">
        <v>137</v>
      </c>
      <c r="E66" s="196"/>
      <c r="F66" s="20" t="s">
        <v>38</v>
      </c>
      <c r="G66" s="96">
        <v>840</v>
      </c>
      <c r="H66" s="36" t="str">
        <f t="shared" si="2"/>
        <v/>
      </c>
      <c r="I66" s="194"/>
      <c r="J66" s="195"/>
      <c r="K66" s="195"/>
      <c r="L66" s="37" t="s">
        <v>108</v>
      </c>
      <c r="M66" s="216"/>
      <c r="N66" s="216"/>
      <c r="O66" s="217"/>
      <c r="P66" s="192"/>
      <c r="Q66" s="193"/>
      <c r="R66" s="189" t="str">
        <f t="shared" si="4"/>
        <v/>
      </c>
      <c r="S66" s="190"/>
      <c r="T66" s="190"/>
      <c r="U66" s="191"/>
    </row>
    <row r="67" spans="1:21" ht="21" customHeight="1">
      <c r="A67" s="242"/>
      <c r="B67" s="207"/>
      <c r="C67" s="80" t="s">
        <v>88</v>
      </c>
      <c r="D67" s="200" t="s">
        <v>138</v>
      </c>
      <c r="E67" s="196"/>
      <c r="F67" s="20" t="s">
        <v>38</v>
      </c>
      <c r="G67" s="96">
        <v>420</v>
      </c>
      <c r="H67" s="36" t="str">
        <f t="shared" si="2"/>
        <v/>
      </c>
      <c r="I67" s="194"/>
      <c r="J67" s="195"/>
      <c r="K67" s="195"/>
      <c r="L67" s="37" t="s">
        <v>108</v>
      </c>
      <c r="M67" s="216"/>
      <c r="N67" s="216"/>
      <c r="O67" s="217"/>
      <c r="P67" s="192"/>
      <c r="Q67" s="193"/>
      <c r="R67" s="189" t="str">
        <f t="shared" si="4"/>
        <v/>
      </c>
      <c r="S67" s="190"/>
      <c r="T67" s="190"/>
      <c r="U67" s="191"/>
    </row>
    <row r="68" spans="1:21" ht="21" customHeight="1">
      <c r="A68" s="242"/>
      <c r="B68" s="201" t="s">
        <v>102</v>
      </c>
      <c r="C68" s="204" t="s">
        <v>175</v>
      </c>
      <c r="D68" s="205"/>
      <c r="E68" s="206"/>
      <c r="F68" s="20" t="s">
        <v>38</v>
      </c>
      <c r="G68" s="96">
        <v>160</v>
      </c>
      <c r="H68" s="36" t="str">
        <f t="shared" si="2"/>
        <v/>
      </c>
      <c r="I68" s="194"/>
      <c r="J68" s="195"/>
      <c r="K68" s="195"/>
      <c r="L68" s="37" t="s">
        <v>108</v>
      </c>
      <c r="M68" s="216"/>
      <c r="N68" s="216"/>
      <c r="O68" s="217"/>
      <c r="P68" s="192"/>
      <c r="Q68" s="193"/>
      <c r="R68" s="189" t="str">
        <f t="shared" si="4"/>
        <v/>
      </c>
      <c r="S68" s="190"/>
      <c r="T68" s="190"/>
      <c r="U68" s="191"/>
    </row>
    <row r="69" spans="1:21" ht="21" customHeight="1">
      <c r="A69" s="242"/>
      <c r="B69" s="202"/>
      <c r="C69" s="196" t="s">
        <v>176</v>
      </c>
      <c r="D69" s="196"/>
      <c r="E69" s="196"/>
      <c r="F69" s="20" t="s">
        <v>38</v>
      </c>
      <c r="G69" s="96">
        <v>160</v>
      </c>
      <c r="H69" s="36" t="str">
        <f t="shared" si="2"/>
        <v/>
      </c>
      <c r="I69" s="194"/>
      <c r="J69" s="195"/>
      <c r="K69" s="195"/>
      <c r="L69" s="37" t="s">
        <v>108</v>
      </c>
      <c r="M69" s="216"/>
      <c r="N69" s="216"/>
      <c r="O69" s="217"/>
      <c r="P69" s="192"/>
      <c r="Q69" s="193"/>
      <c r="R69" s="189" t="str">
        <f t="shared" si="4"/>
        <v/>
      </c>
      <c r="S69" s="190"/>
      <c r="T69" s="190"/>
      <c r="U69" s="191"/>
    </row>
    <row r="70" spans="1:21" ht="21" customHeight="1">
      <c r="A70" s="242"/>
      <c r="B70" s="202"/>
      <c r="C70" s="196" t="s">
        <v>177</v>
      </c>
      <c r="D70" s="196"/>
      <c r="E70" s="196"/>
      <c r="F70" s="20" t="s">
        <v>38</v>
      </c>
      <c r="G70" s="96">
        <v>160</v>
      </c>
      <c r="H70" s="36" t="str">
        <f t="shared" si="2"/>
        <v/>
      </c>
      <c r="I70" s="194"/>
      <c r="J70" s="195"/>
      <c r="K70" s="195"/>
      <c r="L70" s="37" t="s">
        <v>108</v>
      </c>
      <c r="M70" s="216"/>
      <c r="N70" s="216"/>
      <c r="O70" s="217"/>
      <c r="P70" s="192"/>
      <c r="Q70" s="193"/>
      <c r="R70" s="189" t="str">
        <f t="shared" si="4"/>
        <v/>
      </c>
      <c r="S70" s="190"/>
      <c r="T70" s="190"/>
      <c r="U70" s="191"/>
    </row>
    <row r="71" spans="1:21" ht="21" customHeight="1" thickBot="1">
      <c r="A71" s="243"/>
      <c r="B71" s="203"/>
      <c r="C71" s="197" t="s">
        <v>178</v>
      </c>
      <c r="D71" s="198"/>
      <c r="E71" s="199"/>
      <c r="F71" s="20" t="s">
        <v>38</v>
      </c>
      <c r="G71" s="96">
        <v>160</v>
      </c>
      <c r="H71" s="36" t="str">
        <f t="shared" si="2"/>
        <v/>
      </c>
      <c r="I71" s="194"/>
      <c r="J71" s="195"/>
      <c r="K71" s="195"/>
      <c r="L71" s="37" t="s">
        <v>108</v>
      </c>
      <c r="M71" s="216"/>
      <c r="N71" s="216"/>
      <c r="O71" s="217"/>
      <c r="P71" s="192"/>
      <c r="Q71" s="193"/>
      <c r="R71" s="189" t="str">
        <f t="shared" ref="R71" si="7">IF(I71="","",G71*H71)</f>
        <v/>
      </c>
      <c r="S71" s="190"/>
      <c r="T71" s="190"/>
      <c r="U71" s="191"/>
    </row>
    <row r="72" spans="1:21" s="24" customFormat="1" ht="21" customHeight="1" thickBot="1">
      <c r="A72" s="184" t="s">
        <v>103</v>
      </c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6">
        <f>SUM(R7:U71)</f>
        <v>0</v>
      </c>
      <c r="S72" s="187"/>
      <c r="T72" s="187"/>
      <c r="U72" s="188"/>
    </row>
    <row r="94" ht="15" customHeight="1"/>
  </sheetData>
  <sheetProtection algorithmName="SHA-512" hashValue="bZE3Q1cS9apbvXZzFuujl+zbTuRXPk8cpDC0lkeJPeaA4r3+PV04rNPtkJ3iNZpC+VJR5cC7BLfkK56txw1keQ==" saltValue="x92vz0qG+/CWfE5rAfmi0w==" spinCount="100000" sheet="1" selectLockedCells="1"/>
  <mergeCells count="336">
    <mergeCell ref="N4:O4"/>
    <mergeCell ref="D64:E64"/>
    <mergeCell ref="B58:B60"/>
    <mergeCell ref="D58:E58"/>
    <mergeCell ref="D59:E59"/>
    <mergeCell ref="D60:E60"/>
    <mergeCell ref="D56:E56"/>
    <mergeCell ref="B57:C57"/>
    <mergeCell ref="D57:E57"/>
    <mergeCell ref="B52:B56"/>
    <mergeCell ref="D52:E52"/>
    <mergeCell ref="C53:C54"/>
    <mergeCell ref="D53:E53"/>
    <mergeCell ref="D54:E54"/>
    <mergeCell ref="C55:C56"/>
    <mergeCell ref="D55:E55"/>
    <mergeCell ref="I40:K40"/>
    <mergeCell ref="I41:K41"/>
    <mergeCell ref="I42:K42"/>
    <mergeCell ref="B40:B44"/>
    <mergeCell ref="I43:K43"/>
    <mergeCell ref="I44:K44"/>
    <mergeCell ref="D49:E49"/>
    <mergeCell ref="D50:E50"/>
    <mergeCell ref="B51:C51"/>
    <mergeCell ref="D51:E51"/>
    <mergeCell ref="B45:B50"/>
    <mergeCell ref="C45:C47"/>
    <mergeCell ref="D45:E45"/>
    <mergeCell ref="D46:E46"/>
    <mergeCell ref="D47:E47"/>
    <mergeCell ref="C48:C50"/>
    <mergeCell ref="D48:E48"/>
    <mergeCell ref="M29:O29"/>
    <mergeCell ref="M33:O33"/>
    <mergeCell ref="M34:O34"/>
    <mergeCell ref="M30:O30"/>
    <mergeCell ref="M31:O31"/>
    <mergeCell ref="M32:O32"/>
    <mergeCell ref="B28:E28"/>
    <mergeCell ref="B36:B37"/>
    <mergeCell ref="B38:B39"/>
    <mergeCell ref="I36:K36"/>
    <mergeCell ref="I37:K37"/>
    <mergeCell ref="I38:K38"/>
    <mergeCell ref="I39:K39"/>
    <mergeCell ref="B32:B33"/>
    <mergeCell ref="B34:B35"/>
    <mergeCell ref="B29:C29"/>
    <mergeCell ref="D29:E29"/>
    <mergeCell ref="B30:C30"/>
    <mergeCell ref="D30:E30"/>
    <mergeCell ref="B31:C31"/>
    <mergeCell ref="D31:E31"/>
    <mergeCell ref="I29:K29"/>
    <mergeCell ref="I30:K30"/>
    <mergeCell ref="I31:K31"/>
    <mergeCell ref="I22:K22"/>
    <mergeCell ref="I23:K23"/>
    <mergeCell ref="I24:K24"/>
    <mergeCell ref="I25:K25"/>
    <mergeCell ref="I26:K26"/>
    <mergeCell ref="I27:K27"/>
    <mergeCell ref="P23:Q23"/>
    <mergeCell ref="P22:Q22"/>
    <mergeCell ref="M25:O25"/>
    <mergeCell ref="M26:O26"/>
    <mergeCell ref="M27:O27"/>
    <mergeCell ref="M28:O28"/>
    <mergeCell ref="M22:O22"/>
    <mergeCell ref="M23:O23"/>
    <mergeCell ref="M24:O24"/>
    <mergeCell ref="R24:U24"/>
    <mergeCell ref="R25:U25"/>
    <mergeCell ref="R26:U26"/>
    <mergeCell ref="R27:U27"/>
    <mergeCell ref="R28:U28"/>
    <mergeCell ref="H11:H12"/>
    <mergeCell ref="D13:E14"/>
    <mergeCell ref="F13:F14"/>
    <mergeCell ref="H13:H14"/>
    <mergeCell ref="D19:E19"/>
    <mergeCell ref="D20:E20"/>
    <mergeCell ref="C21:E21"/>
    <mergeCell ref="B15:B27"/>
    <mergeCell ref="C15:C20"/>
    <mergeCell ref="D15:E15"/>
    <mergeCell ref="D16:E16"/>
    <mergeCell ref="D17:E17"/>
    <mergeCell ref="D18:E18"/>
    <mergeCell ref="C22:E22"/>
    <mergeCell ref="C23:E23"/>
    <mergeCell ref="C24:E24"/>
    <mergeCell ref="C25:E25"/>
    <mergeCell ref="C26:E26"/>
    <mergeCell ref="C27:E27"/>
    <mergeCell ref="A2:U3"/>
    <mergeCell ref="A6:E6"/>
    <mergeCell ref="I7:K7"/>
    <mergeCell ref="M7:O7"/>
    <mergeCell ref="I6:O6"/>
    <mergeCell ref="P6:Q6"/>
    <mergeCell ref="R6:U6"/>
    <mergeCell ref="A7:A71"/>
    <mergeCell ref="B7:B14"/>
    <mergeCell ref="C7:D8"/>
    <mergeCell ref="C9:D10"/>
    <mergeCell ref="C11:C14"/>
    <mergeCell ref="D11:E12"/>
    <mergeCell ref="I8:K8"/>
    <mergeCell ref="I9:K9"/>
    <mergeCell ref="I10:K10"/>
    <mergeCell ref="I15:K15"/>
    <mergeCell ref="I16:K16"/>
    <mergeCell ref="I17:K17"/>
    <mergeCell ref="I18:K18"/>
    <mergeCell ref="I19:K19"/>
    <mergeCell ref="I20:K20"/>
    <mergeCell ref="I21:K21"/>
    <mergeCell ref="F11:F12"/>
    <mergeCell ref="M62:O62"/>
    <mergeCell ref="M46:O46"/>
    <mergeCell ref="M47:O47"/>
    <mergeCell ref="I65:K65"/>
    <mergeCell ref="I66:K66"/>
    <mergeCell ref="I67:K67"/>
    <mergeCell ref="I68:K68"/>
    <mergeCell ref="I69:K69"/>
    <mergeCell ref="I52:K52"/>
    <mergeCell ref="I53:K53"/>
    <mergeCell ref="I54:K54"/>
    <mergeCell ref="I55:K55"/>
    <mergeCell ref="I56:K56"/>
    <mergeCell ref="I57:K57"/>
    <mergeCell ref="I58:K58"/>
    <mergeCell ref="I59:K59"/>
    <mergeCell ref="I60:K60"/>
    <mergeCell ref="M51:O51"/>
    <mergeCell ref="M52:O52"/>
    <mergeCell ref="M53:O53"/>
    <mergeCell ref="M54:O54"/>
    <mergeCell ref="M64:O64"/>
    <mergeCell ref="M65:O65"/>
    <mergeCell ref="M66:O66"/>
    <mergeCell ref="I61:K61"/>
    <mergeCell ref="I62:K62"/>
    <mergeCell ref="I63:K63"/>
    <mergeCell ref="I64:K64"/>
    <mergeCell ref="I28:K28"/>
    <mergeCell ref="I45:K45"/>
    <mergeCell ref="I46:K46"/>
    <mergeCell ref="I47:K47"/>
    <mergeCell ref="I48:K48"/>
    <mergeCell ref="I49:K49"/>
    <mergeCell ref="I50:K50"/>
    <mergeCell ref="I51:K51"/>
    <mergeCell ref="I35:K35"/>
    <mergeCell ref="I32:K32"/>
    <mergeCell ref="I33:K33"/>
    <mergeCell ref="I34:K34"/>
    <mergeCell ref="M45:O45"/>
    <mergeCell ref="M55:O55"/>
    <mergeCell ref="M56:O56"/>
    <mergeCell ref="M57:O57"/>
    <mergeCell ref="M58:O58"/>
    <mergeCell ref="M59:O59"/>
    <mergeCell ref="M60:O60"/>
    <mergeCell ref="M61:O61"/>
    <mergeCell ref="M48:O48"/>
    <mergeCell ref="M49:O49"/>
    <mergeCell ref="M50:O50"/>
    <mergeCell ref="M35:O35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P18:Q18"/>
    <mergeCell ref="P19:Q19"/>
    <mergeCell ref="P20:Q20"/>
    <mergeCell ref="P21:Q21"/>
    <mergeCell ref="M8:O8"/>
    <mergeCell ref="M9:O9"/>
    <mergeCell ref="M10:O10"/>
    <mergeCell ref="M15:O15"/>
    <mergeCell ref="M16:O16"/>
    <mergeCell ref="M17:O17"/>
    <mergeCell ref="M18:O18"/>
    <mergeCell ref="M19:O19"/>
    <mergeCell ref="M20:O20"/>
    <mergeCell ref="M21:O21"/>
    <mergeCell ref="P37:Q37"/>
    <mergeCell ref="P43:Q43"/>
    <mergeCell ref="P34:Q34"/>
    <mergeCell ref="P35:Q35"/>
    <mergeCell ref="P36:Q36"/>
    <mergeCell ref="I11:O12"/>
    <mergeCell ref="I13:O14"/>
    <mergeCell ref="P29:Q29"/>
    <mergeCell ref="P30:Q30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M67:O67"/>
    <mergeCell ref="M68:O68"/>
    <mergeCell ref="M69:O69"/>
    <mergeCell ref="M70:O70"/>
    <mergeCell ref="M71:O71"/>
    <mergeCell ref="M63:O63"/>
    <mergeCell ref="R7:U7"/>
    <mergeCell ref="R8:U8"/>
    <mergeCell ref="R9:U9"/>
    <mergeCell ref="R10:U10"/>
    <mergeCell ref="R15:U15"/>
    <mergeCell ref="R16:U16"/>
    <mergeCell ref="R17:U17"/>
    <mergeCell ref="R18:U18"/>
    <mergeCell ref="R19:U19"/>
    <mergeCell ref="R34:U34"/>
    <mergeCell ref="R35:U35"/>
    <mergeCell ref="R36:U36"/>
    <mergeCell ref="R37:U37"/>
    <mergeCell ref="P38:Q38"/>
    <mergeCell ref="P39:Q39"/>
    <mergeCell ref="P40:Q40"/>
    <mergeCell ref="P41:Q41"/>
    <mergeCell ref="P42:Q42"/>
    <mergeCell ref="P70:Q70"/>
    <mergeCell ref="P61:Q61"/>
    <mergeCell ref="P62:Q62"/>
    <mergeCell ref="P63:Q63"/>
    <mergeCell ref="P64:Q64"/>
    <mergeCell ref="P44:Q44"/>
    <mergeCell ref="P45:Q45"/>
    <mergeCell ref="P46:Q46"/>
    <mergeCell ref="R61:U61"/>
    <mergeCell ref="R62:U62"/>
    <mergeCell ref="R63:U63"/>
    <mergeCell ref="R64:U64"/>
    <mergeCell ref="R47:U47"/>
    <mergeCell ref="R48:U48"/>
    <mergeCell ref="R49:U49"/>
    <mergeCell ref="R50:U50"/>
    <mergeCell ref="P56:Q56"/>
    <mergeCell ref="P57:Q57"/>
    <mergeCell ref="P58:Q58"/>
    <mergeCell ref="P59:Q59"/>
    <mergeCell ref="P60:Q60"/>
    <mergeCell ref="P47:Q47"/>
    <mergeCell ref="P48:Q48"/>
    <mergeCell ref="P49:Q49"/>
    <mergeCell ref="P65:Q65"/>
    <mergeCell ref="P66:Q66"/>
    <mergeCell ref="P67:Q67"/>
    <mergeCell ref="P68:Q68"/>
    <mergeCell ref="P69:Q69"/>
    <mergeCell ref="P50:Q50"/>
    <mergeCell ref="P51:Q51"/>
    <mergeCell ref="P52:Q52"/>
    <mergeCell ref="P53:Q53"/>
    <mergeCell ref="P54:Q54"/>
    <mergeCell ref="P55:Q55"/>
    <mergeCell ref="R11:U12"/>
    <mergeCell ref="R13:U14"/>
    <mergeCell ref="R29:U29"/>
    <mergeCell ref="R30:U30"/>
    <mergeCell ref="R31:U31"/>
    <mergeCell ref="R32:U32"/>
    <mergeCell ref="R33:U33"/>
    <mergeCell ref="R20:U20"/>
    <mergeCell ref="R21:U21"/>
    <mergeCell ref="R22:U22"/>
    <mergeCell ref="R23:U23"/>
    <mergeCell ref="P31:Q31"/>
    <mergeCell ref="P32:Q32"/>
    <mergeCell ref="P33:Q33"/>
    <mergeCell ref="P16:Q16"/>
    <mergeCell ref="P17:Q17"/>
    <mergeCell ref="R56:U56"/>
    <mergeCell ref="R57:U57"/>
    <mergeCell ref="P24:Q24"/>
    <mergeCell ref="P25:Q25"/>
    <mergeCell ref="P26:Q26"/>
    <mergeCell ref="P27:Q27"/>
    <mergeCell ref="P28:Q28"/>
    <mergeCell ref="R58:U58"/>
    <mergeCell ref="R59:U59"/>
    <mergeCell ref="R60:U60"/>
    <mergeCell ref="R38:U38"/>
    <mergeCell ref="R39:U39"/>
    <mergeCell ref="R40:U40"/>
    <mergeCell ref="R41:U41"/>
    <mergeCell ref="R42:U42"/>
    <mergeCell ref="R43:U43"/>
    <mergeCell ref="R44:U44"/>
    <mergeCell ref="R45:U45"/>
    <mergeCell ref="R46:U46"/>
    <mergeCell ref="R51:U51"/>
    <mergeCell ref="R52:U52"/>
    <mergeCell ref="R53:U53"/>
    <mergeCell ref="R54:U54"/>
    <mergeCell ref="R55:U55"/>
    <mergeCell ref="A72:Q72"/>
    <mergeCell ref="R72:U72"/>
    <mergeCell ref="R65:U65"/>
    <mergeCell ref="R66:U66"/>
    <mergeCell ref="R67:U67"/>
    <mergeCell ref="R68:U68"/>
    <mergeCell ref="R69:U69"/>
    <mergeCell ref="R70:U70"/>
    <mergeCell ref="R71:U71"/>
    <mergeCell ref="P71:Q71"/>
    <mergeCell ref="I70:K70"/>
    <mergeCell ref="I71:K71"/>
    <mergeCell ref="D65:E65"/>
    <mergeCell ref="C70:E70"/>
    <mergeCell ref="C71:E71"/>
    <mergeCell ref="D66:E66"/>
    <mergeCell ref="D67:E67"/>
    <mergeCell ref="B68:B71"/>
    <mergeCell ref="C68:E68"/>
    <mergeCell ref="C69:E69"/>
    <mergeCell ref="B61:B67"/>
    <mergeCell ref="D62:E62"/>
    <mergeCell ref="C63:C66"/>
    <mergeCell ref="D63:E63"/>
  </mergeCells>
  <phoneticPr fontId="3"/>
  <conditionalFormatting sqref="H24">
    <cfRule type="cellIs" dxfId="5" priority="6" operator="equal">
      <formula>1</formula>
    </cfRule>
  </conditionalFormatting>
  <conditionalFormatting sqref="H28">
    <cfRule type="cellIs" dxfId="4" priority="5" operator="equal">
      <formula>1</formula>
    </cfRule>
  </conditionalFormatting>
  <conditionalFormatting sqref="H30">
    <cfRule type="cellIs" dxfId="3" priority="4" operator="equal">
      <formula>1</formula>
    </cfRule>
  </conditionalFormatting>
  <conditionalFormatting sqref="H32:H35">
    <cfRule type="cellIs" dxfId="2" priority="3" operator="equal">
      <formula>1</formula>
    </cfRule>
  </conditionalFormatting>
  <conditionalFormatting sqref="H40:H44">
    <cfRule type="cellIs" dxfId="1" priority="2" operator="equal">
      <formula>1</formula>
    </cfRule>
  </conditionalFormatting>
  <conditionalFormatting sqref="R72:U72">
    <cfRule type="cellIs" dxfId="0" priority="1" operator="equal">
      <formula>0</formula>
    </cfRule>
  </conditionalFormatting>
  <dataValidations count="1">
    <dataValidation imeMode="off" allowBlank="1" showInputMessage="1" showErrorMessage="1" sqref="I7:K10 M7:O10 I15:K71 M15:O71 P4 R4 T4" xr:uid="{B4780FB9-2834-41CF-8D95-DD0DD6437372}"/>
  </dataValidations>
  <printOptions horizontalCentered="1" verticalCentered="1"/>
  <pageMargins left="0.39370078740157483" right="0.51181102362204722" top="0.39370078740157483" bottom="0.51181102362204722" header="0.35433070866141736" footer="3.937007874015748E-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イベント時全体利用申込書 </vt:lpstr>
      <vt:lpstr>イベント時利用内訳表</vt:lpstr>
      <vt:lpstr>'イベント時全体利用申込書 '!Print_Area</vt:lpstr>
      <vt:lpstr>イベント時利用内訳表!Print_Area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SPPC035</dc:creator>
  <cp:lastModifiedBy>SPPC035</cp:lastModifiedBy>
  <cp:lastPrinted>2024-11-26T05:20:22Z</cp:lastPrinted>
  <dcterms:created xsi:type="dcterms:W3CDTF">2024-11-11T04:44:02Z</dcterms:created>
  <dcterms:modified xsi:type="dcterms:W3CDTF">2024-12-20T06:12:57Z</dcterms:modified>
</cp:coreProperties>
</file>